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vaclav\Documents\Práce\Moje\SPŠ Chrudim\Profese\Rozpočet\3_23.1.2025 (FINAL)\"/>
    </mc:Choice>
  </mc:AlternateContent>
  <xr:revisionPtr revIDLastSave="0" documentId="13_ncr:1_{A1C50C25-DC98-4E79-A101-07295C671C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BP - Bourací práce" sheetId="2" r:id="rId2"/>
    <sheet name="STA - Stavební práce" sheetId="3" r:id="rId3"/>
    <sheet name="ELE - Elektroinstalace" sheetId="4" r:id="rId4"/>
    <sheet name="VZT - Vzduchotechnika" sheetId="5" r:id="rId5"/>
    <sheet name="VRN - Vedlejší rozpočtové..." sheetId="6" r:id="rId6"/>
    <sheet name="Pokyny pro vyplnění" sheetId="7" r:id="rId7"/>
  </sheets>
  <definedNames>
    <definedName name="_xlnm._FilterDatabase" localSheetId="1" hidden="1">'BP - Bourací práce'!$C$98:$K$537</definedName>
    <definedName name="_xlnm._FilterDatabase" localSheetId="3" hidden="1">'ELE - Elektroinstalace'!$C$89:$K$303</definedName>
    <definedName name="_xlnm._FilterDatabase" localSheetId="2" hidden="1">'STA - Stavební práce'!$C$105:$K$1612</definedName>
    <definedName name="_xlnm._FilterDatabase" localSheetId="5" hidden="1">'VRN - Vedlejší rozpočtové...'!$C$84:$K$123</definedName>
    <definedName name="_xlnm._FilterDatabase" localSheetId="4" hidden="1">'VZT - Vzduchotechnika'!$C$86:$K$157</definedName>
    <definedName name="_xlnm.Print_Titles" localSheetId="1">'BP - Bourací práce'!$98:$98</definedName>
    <definedName name="_xlnm.Print_Titles" localSheetId="3">'ELE - Elektroinstalace'!$89:$89</definedName>
    <definedName name="_xlnm.Print_Titles" localSheetId="0">'Rekapitulace stavby'!$52:$52</definedName>
    <definedName name="_xlnm.Print_Titles" localSheetId="2">'STA - Stavební práce'!$105:$105</definedName>
    <definedName name="_xlnm.Print_Titles" localSheetId="5">'VRN - Vedlejší rozpočtové...'!$84:$84</definedName>
    <definedName name="_xlnm.Print_Titles" localSheetId="4">'VZT - Vzduchotechnika'!$86:$86</definedName>
    <definedName name="_xlnm.Print_Area" localSheetId="1">'BP - Bourací práce'!$C$4:$J$39,'BP - Bourací práce'!$C$45:$J$80,'BP - Bourací práce'!$C$86:$K$537</definedName>
    <definedName name="_xlnm.Print_Area" localSheetId="3">'ELE - Elektroinstalace'!$C$4:$J$39,'ELE - Elektroinstalace'!$C$45:$J$71,'ELE - Elektroinstalace'!$C$77:$K$303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2">'STA - Stavební práce'!$C$4:$J$39,'STA - Stavební práce'!$C$45:$J$87,'STA - Stavební práce'!$C$93:$K$1612</definedName>
    <definedName name="_xlnm.Print_Area" localSheetId="5">'VRN - Vedlejší rozpočtové...'!$C$4:$J$39,'VRN - Vedlejší rozpočtové...'!$C$45:$J$66,'VRN - Vedlejší rozpočtové...'!$C$72:$K$123</definedName>
    <definedName name="_xlnm.Print_Area" localSheetId="4">'VZT - Vzduchotechnika'!$C$4:$J$39,'VZT - Vzduchotechnika'!$C$45:$J$68,'VZT - Vzduchotechnika'!$C$74:$K$157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/>
  <c r="BI120" i="6"/>
  <c r="BH120" i="6"/>
  <c r="BG120" i="6"/>
  <c r="BF120" i="6"/>
  <c r="T120" i="6"/>
  <c r="R120" i="6"/>
  <c r="P120" i="6"/>
  <c r="BI117" i="6"/>
  <c r="BH117" i="6"/>
  <c r="BG117" i="6"/>
  <c r="BF117" i="6"/>
  <c r="T117" i="6"/>
  <c r="R117" i="6"/>
  <c r="P117" i="6"/>
  <c r="BI112" i="6"/>
  <c r="BH112" i="6"/>
  <c r="BG112" i="6"/>
  <c r="BF112" i="6"/>
  <c r="T112" i="6"/>
  <c r="R112" i="6"/>
  <c r="P112" i="6"/>
  <c r="BI108" i="6"/>
  <c r="BH108" i="6"/>
  <c r="BG108" i="6"/>
  <c r="BF108" i="6"/>
  <c r="T108" i="6"/>
  <c r="T107" i="6" s="1"/>
  <c r="R108" i="6"/>
  <c r="R107" i="6"/>
  <c r="P108" i="6"/>
  <c r="P107" i="6" s="1"/>
  <c r="BI104" i="6"/>
  <c r="BH104" i="6"/>
  <c r="BG104" i="6"/>
  <c r="BF104" i="6"/>
  <c r="T104" i="6"/>
  <c r="T103" i="6" s="1"/>
  <c r="R104" i="6"/>
  <c r="R103" i="6" s="1"/>
  <c r="P104" i="6"/>
  <c r="P103" i="6"/>
  <c r="BI100" i="6"/>
  <c r="BH100" i="6"/>
  <c r="BG100" i="6"/>
  <c r="BF100" i="6"/>
  <c r="T100" i="6"/>
  <c r="R100" i="6"/>
  <c r="P100" i="6"/>
  <c r="BI97" i="6"/>
  <c r="BH97" i="6"/>
  <c r="BG97" i="6"/>
  <c r="BF97" i="6"/>
  <c r="T97" i="6"/>
  <c r="R97" i="6"/>
  <c r="P97" i="6"/>
  <c r="BI92" i="6"/>
  <c r="BH92" i="6"/>
  <c r="BG92" i="6"/>
  <c r="BF92" i="6"/>
  <c r="T92" i="6"/>
  <c r="R92" i="6"/>
  <c r="P92" i="6"/>
  <c r="BI88" i="6"/>
  <c r="BH88" i="6"/>
  <c r="BG88" i="6"/>
  <c r="BF88" i="6"/>
  <c r="T88" i="6"/>
  <c r="R88" i="6"/>
  <c r="P88" i="6"/>
  <c r="J81" i="6"/>
  <c r="F81" i="6"/>
  <c r="F79" i="6"/>
  <c r="E77" i="6"/>
  <c r="J54" i="6"/>
  <c r="F54" i="6"/>
  <c r="F52" i="6"/>
  <c r="E50" i="6"/>
  <c r="J24" i="6"/>
  <c r="E24" i="6"/>
  <c r="J55" i="6" s="1"/>
  <c r="J23" i="6"/>
  <c r="J18" i="6"/>
  <c r="E18" i="6"/>
  <c r="F55" i="6"/>
  <c r="J17" i="6"/>
  <c r="J12" i="6"/>
  <c r="J79" i="6" s="1"/>
  <c r="E7" i="6"/>
  <c r="E48" i="6"/>
  <c r="J37" i="5"/>
  <c r="J36" i="5"/>
  <c r="AY58" i="1" s="1"/>
  <c r="J35" i="5"/>
  <c r="AX58" i="1" s="1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J83" i="5"/>
  <c r="F83" i="5"/>
  <c r="F81" i="5"/>
  <c r="E79" i="5"/>
  <c r="J54" i="5"/>
  <c r="F54" i="5"/>
  <c r="F52" i="5"/>
  <c r="E50" i="5"/>
  <c r="J24" i="5"/>
  <c r="E24" i="5"/>
  <c r="J55" i="5" s="1"/>
  <c r="J23" i="5"/>
  <c r="J18" i="5"/>
  <c r="E18" i="5"/>
  <c r="F84" i="5"/>
  <c r="J17" i="5"/>
  <c r="J12" i="5"/>
  <c r="J81" i="5"/>
  <c r="E7" i="5"/>
  <c r="E48" i="5" s="1"/>
  <c r="J37" i="4"/>
  <c r="J36" i="4"/>
  <c r="AY57" i="1"/>
  <c r="J35" i="4"/>
  <c r="AX57" i="1"/>
  <c r="BI303" i="4"/>
  <c r="BH303" i="4"/>
  <c r="BG303" i="4"/>
  <c r="BF303" i="4"/>
  <c r="T303" i="4"/>
  <c r="T302" i="4" s="1"/>
  <c r="R303" i="4"/>
  <c r="R302" i="4"/>
  <c r="P303" i="4"/>
  <c r="P302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J86" i="4"/>
  <c r="F86" i="4"/>
  <c r="F84" i="4"/>
  <c r="E82" i="4"/>
  <c r="J54" i="4"/>
  <c r="F54" i="4"/>
  <c r="F52" i="4"/>
  <c r="E50" i="4"/>
  <c r="J24" i="4"/>
  <c r="E24" i="4"/>
  <c r="J87" i="4"/>
  <c r="J23" i="4"/>
  <c r="J18" i="4"/>
  <c r="E18" i="4"/>
  <c r="F87" i="4"/>
  <c r="J17" i="4"/>
  <c r="J12" i="4"/>
  <c r="J52" i="4"/>
  <c r="E7" i="4"/>
  <c r="E48" i="4"/>
  <c r="J37" i="3"/>
  <c r="J36" i="3"/>
  <c r="AY56" i="1"/>
  <c r="J35" i="3"/>
  <c r="AX56" i="1" s="1"/>
  <c r="BI1588" i="3"/>
  <c r="BH1588" i="3"/>
  <c r="BG1588" i="3"/>
  <c r="BF1588" i="3"/>
  <c r="T1588" i="3"/>
  <c r="R1588" i="3"/>
  <c r="P1588" i="3"/>
  <c r="P1562" i="3"/>
  <c r="BI1563" i="3"/>
  <c r="BH1563" i="3"/>
  <c r="BG1563" i="3"/>
  <c r="BF1563" i="3"/>
  <c r="T1563" i="3"/>
  <c r="T1562" i="3" s="1"/>
  <c r="R1563" i="3"/>
  <c r="P1563" i="3"/>
  <c r="BI1547" i="3"/>
  <c r="BH1547" i="3"/>
  <c r="BG1547" i="3"/>
  <c r="BF1547" i="3"/>
  <c r="T1547" i="3"/>
  <c r="R1547" i="3"/>
  <c r="P1547" i="3"/>
  <c r="BI1519" i="3"/>
  <c r="BH1519" i="3"/>
  <c r="BG1519" i="3"/>
  <c r="BF1519" i="3"/>
  <c r="T1519" i="3"/>
  <c r="R1519" i="3"/>
  <c r="P1519" i="3"/>
  <c r="BI1513" i="3"/>
  <c r="BH1513" i="3"/>
  <c r="BG1513" i="3"/>
  <c r="BF1513" i="3"/>
  <c r="T1513" i="3"/>
  <c r="R1513" i="3"/>
  <c r="P1513" i="3"/>
  <c r="BI1503" i="3"/>
  <c r="BH1503" i="3"/>
  <c r="BG1503" i="3"/>
  <c r="BF1503" i="3"/>
  <c r="T1503" i="3"/>
  <c r="R1503" i="3"/>
  <c r="P1503" i="3"/>
  <c r="BI1493" i="3"/>
  <c r="BH1493" i="3"/>
  <c r="BG1493" i="3"/>
  <c r="BF1493" i="3"/>
  <c r="T1493" i="3"/>
  <c r="R1493" i="3"/>
  <c r="P1493" i="3"/>
  <c r="BI1483" i="3"/>
  <c r="BH1483" i="3"/>
  <c r="BG1483" i="3"/>
  <c r="BF1483" i="3"/>
  <c r="T1483" i="3"/>
  <c r="R1483" i="3"/>
  <c r="P1483" i="3"/>
  <c r="BI1476" i="3"/>
  <c r="BH1476" i="3"/>
  <c r="BG1476" i="3"/>
  <c r="BF1476" i="3"/>
  <c r="T1476" i="3"/>
  <c r="R1476" i="3"/>
  <c r="P1476" i="3"/>
  <c r="BI1472" i="3"/>
  <c r="BH1472" i="3"/>
  <c r="BG1472" i="3"/>
  <c r="BF1472" i="3"/>
  <c r="T1472" i="3"/>
  <c r="R1472" i="3"/>
  <c r="P1472" i="3"/>
  <c r="BI1468" i="3"/>
  <c r="BH1468" i="3"/>
  <c r="BG1468" i="3"/>
  <c r="BF1468" i="3"/>
  <c r="T1468" i="3"/>
  <c r="R1468" i="3"/>
  <c r="P1468" i="3"/>
  <c r="BI1465" i="3"/>
  <c r="BH1465" i="3"/>
  <c r="BG1465" i="3"/>
  <c r="BF1465" i="3"/>
  <c r="T1465" i="3"/>
  <c r="R1465" i="3"/>
  <c r="P1465" i="3"/>
  <c r="BI1456" i="3"/>
  <c r="BH1456" i="3"/>
  <c r="BG1456" i="3"/>
  <c r="BF1456" i="3"/>
  <c r="T1456" i="3"/>
  <c r="R1456" i="3"/>
  <c r="P1456" i="3"/>
  <c r="BI1448" i="3"/>
  <c r="BH1448" i="3"/>
  <c r="BG1448" i="3"/>
  <c r="BF1448" i="3"/>
  <c r="T1448" i="3"/>
  <c r="R1448" i="3"/>
  <c r="P1448" i="3"/>
  <c r="BI1438" i="3"/>
  <c r="BH1438" i="3"/>
  <c r="BG1438" i="3"/>
  <c r="BF1438" i="3"/>
  <c r="T1438" i="3"/>
  <c r="R1438" i="3"/>
  <c r="P1438" i="3"/>
  <c r="BI1424" i="3"/>
  <c r="BH1424" i="3"/>
  <c r="BG1424" i="3"/>
  <c r="BF1424" i="3"/>
  <c r="T1424" i="3"/>
  <c r="R1424" i="3"/>
  <c r="P1424" i="3"/>
  <c r="BI1415" i="3"/>
  <c r="BH1415" i="3"/>
  <c r="BG1415" i="3"/>
  <c r="BF1415" i="3"/>
  <c r="T1415" i="3"/>
  <c r="R1415" i="3"/>
  <c r="P1415" i="3"/>
  <c r="BI1405" i="3"/>
  <c r="BH1405" i="3"/>
  <c r="BG1405" i="3"/>
  <c r="BF1405" i="3"/>
  <c r="T1405" i="3"/>
  <c r="R1405" i="3"/>
  <c r="P1405" i="3"/>
  <c r="BI1396" i="3"/>
  <c r="BH1396" i="3"/>
  <c r="BG1396" i="3"/>
  <c r="BF1396" i="3"/>
  <c r="T1396" i="3"/>
  <c r="R1396" i="3"/>
  <c r="P1396" i="3"/>
  <c r="BI1387" i="3"/>
  <c r="BH1387" i="3"/>
  <c r="BG1387" i="3"/>
  <c r="BF1387" i="3"/>
  <c r="T1387" i="3"/>
  <c r="R1387" i="3"/>
  <c r="P1387" i="3"/>
  <c r="BI1378" i="3"/>
  <c r="BH1378" i="3"/>
  <c r="BG1378" i="3"/>
  <c r="BF1378" i="3"/>
  <c r="T1378" i="3"/>
  <c r="R1378" i="3"/>
  <c r="P1378" i="3"/>
  <c r="BI1369" i="3"/>
  <c r="BH1369" i="3"/>
  <c r="BG1369" i="3"/>
  <c r="BF1369" i="3"/>
  <c r="T1369" i="3"/>
  <c r="R1369" i="3"/>
  <c r="P1369" i="3"/>
  <c r="BI1366" i="3"/>
  <c r="BH1366" i="3"/>
  <c r="BG1366" i="3"/>
  <c r="BF1366" i="3"/>
  <c r="T1366" i="3"/>
  <c r="R1366" i="3"/>
  <c r="P1366" i="3"/>
  <c r="BI1358" i="3"/>
  <c r="BH1358" i="3"/>
  <c r="BG1358" i="3"/>
  <c r="BF1358" i="3"/>
  <c r="T1358" i="3"/>
  <c r="R1358" i="3"/>
  <c r="P1358" i="3"/>
  <c r="BI1349" i="3"/>
  <c r="BH1349" i="3"/>
  <c r="BG1349" i="3"/>
  <c r="BF1349" i="3"/>
  <c r="T1349" i="3"/>
  <c r="R1349" i="3"/>
  <c r="P1349" i="3"/>
  <c r="BI1341" i="3"/>
  <c r="BH1341" i="3"/>
  <c r="BG1341" i="3"/>
  <c r="BF1341" i="3"/>
  <c r="T1341" i="3"/>
  <c r="R1341" i="3"/>
  <c r="P1341" i="3"/>
  <c r="BI1332" i="3"/>
  <c r="BH1332" i="3"/>
  <c r="BG1332" i="3"/>
  <c r="BF1332" i="3"/>
  <c r="T1332" i="3"/>
  <c r="R1332" i="3"/>
  <c r="P1332" i="3"/>
  <c r="BI1324" i="3"/>
  <c r="BH1324" i="3"/>
  <c r="BG1324" i="3"/>
  <c r="BF1324" i="3"/>
  <c r="T1324" i="3"/>
  <c r="R1324" i="3"/>
  <c r="P1324" i="3"/>
  <c r="BI1309" i="3"/>
  <c r="BH1309" i="3"/>
  <c r="BG1309" i="3"/>
  <c r="BF1309" i="3"/>
  <c r="T1309" i="3"/>
  <c r="R1309" i="3"/>
  <c r="P1309" i="3"/>
  <c r="BI1301" i="3"/>
  <c r="BH1301" i="3"/>
  <c r="BG1301" i="3"/>
  <c r="BF1301" i="3"/>
  <c r="T1301" i="3"/>
  <c r="R1301" i="3"/>
  <c r="P1301" i="3"/>
  <c r="BI1293" i="3"/>
  <c r="BH1293" i="3"/>
  <c r="BG1293" i="3"/>
  <c r="BF1293" i="3"/>
  <c r="T1293" i="3"/>
  <c r="R1293" i="3"/>
  <c r="P1293" i="3"/>
  <c r="BI1285" i="3"/>
  <c r="BH1285" i="3"/>
  <c r="BG1285" i="3"/>
  <c r="BF1285" i="3"/>
  <c r="T1285" i="3"/>
  <c r="R1285" i="3"/>
  <c r="P1285" i="3"/>
  <c r="BI1277" i="3"/>
  <c r="BH1277" i="3"/>
  <c r="BG1277" i="3"/>
  <c r="BF1277" i="3"/>
  <c r="T1277" i="3"/>
  <c r="R1277" i="3"/>
  <c r="P1277" i="3"/>
  <c r="BI1269" i="3"/>
  <c r="BH1269" i="3"/>
  <c r="BG1269" i="3"/>
  <c r="BF1269" i="3"/>
  <c r="T1269" i="3"/>
  <c r="R1269" i="3"/>
  <c r="P1269" i="3"/>
  <c r="BI1261" i="3"/>
  <c r="BH1261" i="3"/>
  <c r="BG1261" i="3"/>
  <c r="BF1261" i="3"/>
  <c r="T1261" i="3"/>
  <c r="R1261" i="3"/>
  <c r="P1261" i="3"/>
  <c r="BI1258" i="3"/>
  <c r="BH1258" i="3"/>
  <c r="BG1258" i="3"/>
  <c r="BF1258" i="3"/>
  <c r="T1258" i="3"/>
  <c r="R1258" i="3"/>
  <c r="P1258" i="3"/>
  <c r="BI1251" i="3"/>
  <c r="BH1251" i="3"/>
  <c r="BG1251" i="3"/>
  <c r="BF1251" i="3"/>
  <c r="T1251" i="3"/>
  <c r="R1251" i="3"/>
  <c r="P1251" i="3"/>
  <c r="BI1243" i="3"/>
  <c r="BH1243" i="3"/>
  <c r="BG1243" i="3"/>
  <c r="BF1243" i="3"/>
  <c r="T1243" i="3"/>
  <c r="R1243" i="3"/>
  <c r="P1243" i="3"/>
  <c r="BI1236" i="3"/>
  <c r="BH1236" i="3"/>
  <c r="BG1236" i="3"/>
  <c r="BF1236" i="3"/>
  <c r="T1236" i="3"/>
  <c r="R1236" i="3"/>
  <c r="P1236" i="3"/>
  <c r="BI1233" i="3"/>
  <c r="BH1233" i="3"/>
  <c r="BG1233" i="3"/>
  <c r="BF1233" i="3"/>
  <c r="T1233" i="3"/>
  <c r="R1233" i="3"/>
  <c r="P1233" i="3"/>
  <c r="BI1225" i="3"/>
  <c r="BH1225" i="3"/>
  <c r="BG1225" i="3"/>
  <c r="BF1225" i="3"/>
  <c r="T1225" i="3"/>
  <c r="R1225" i="3"/>
  <c r="P1225" i="3"/>
  <c r="BI1217" i="3"/>
  <c r="BH1217" i="3"/>
  <c r="BG1217" i="3"/>
  <c r="BF1217" i="3"/>
  <c r="T1217" i="3"/>
  <c r="R1217" i="3"/>
  <c r="P1217" i="3"/>
  <c r="BI1211" i="3"/>
  <c r="BH1211" i="3"/>
  <c r="BG1211" i="3"/>
  <c r="BF1211" i="3"/>
  <c r="T1211" i="3"/>
  <c r="R1211" i="3"/>
  <c r="P1211" i="3"/>
  <c r="BI1205" i="3"/>
  <c r="BH1205" i="3"/>
  <c r="BG1205" i="3"/>
  <c r="BF1205" i="3"/>
  <c r="T1205" i="3"/>
  <c r="R1205" i="3"/>
  <c r="P1205" i="3"/>
  <c r="BI1197" i="3"/>
  <c r="BH1197" i="3"/>
  <c r="BG1197" i="3"/>
  <c r="BF1197" i="3"/>
  <c r="T1197" i="3"/>
  <c r="R1197" i="3"/>
  <c r="P1197" i="3"/>
  <c r="BI1192" i="3"/>
  <c r="BH1192" i="3"/>
  <c r="BG1192" i="3"/>
  <c r="BF1192" i="3"/>
  <c r="T1192" i="3"/>
  <c r="R1192" i="3"/>
  <c r="P1192" i="3"/>
  <c r="BI1187" i="3"/>
  <c r="BH1187" i="3"/>
  <c r="BG1187" i="3"/>
  <c r="BF1187" i="3"/>
  <c r="T1187" i="3"/>
  <c r="R1187" i="3"/>
  <c r="P1187" i="3"/>
  <c r="BI1184" i="3"/>
  <c r="BH1184" i="3"/>
  <c r="BG1184" i="3"/>
  <c r="BF1184" i="3"/>
  <c r="T1184" i="3"/>
  <c r="R1184" i="3"/>
  <c r="P1184" i="3"/>
  <c r="BI1181" i="3"/>
  <c r="BH1181" i="3"/>
  <c r="BG1181" i="3"/>
  <c r="BF1181" i="3"/>
  <c r="T1181" i="3"/>
  <c r="R1181" i="3"/>
  <c r="P1181" i="3"/>
  <c r="BI1178" i="3"/>
  <c r="BH1178" i="3"/>
  <c r="BG1178" i="3"/>
  <c r="BF1178" i="3"/>
  <c r="T1178" i="3"/>
  <c r="R1178" i="3"/>
  <c r="P1178" i="3"/>
  <c r="BI1175" i="3"/>
  <c r="BH1175" i="3"/>
  <c r="BG1175" i="3"/>
  <c r="BF1175" i="3"/>
  <c r="T1175" i="3"/>
  <c r="R1175" i="3"/>
  <c r="P1175" i="3"/>
  <c r="BI1172" i="3"/>
  <c r="BH1172" i="3"/>
  <c r="BG1172" i="3"/>
  <c r="BF1172" i="3"/>
  <c r="T1172" i="3"/>
  <c r="R1172" i="3"/>
  <c r="P1172" i="3"/>
  <c r="BI1169" i="3"/>
  <c r="BH1169" i="3"/>
  <c r="BG1169" i="3"/>
  <c r="BF1169" i="3"/>
  <c r="T1169" i="3"/>
  <c r="R1169" i="3"/>
  <c r="P1169" i="3"/>
  <c r="BI1160" i="3"/>
  <c r="BH1160" i="3"/>
  <c r="BG1160" i="3"/>
  <c r="BF1160" i="3"/>
  <c r="T1160" i="3"/>
  <c r="R1160" i="3"/>
  <c r="P1160" i="3"/>
  <c r="BI1157" i="3"/>
  <c r="BH1157" i="3"/>
  <c r="BG1157" i="3"/>
  <c r="BF1157" i="3"/>
  <c r="T1157" i="3"/>
  <c r="R1157" i="3"/>
  <c r="P1157" i="3"/>
  <c r="BI1153" i="3"/>
  <c r="BH1153" i="3"/>
  <c r="BG1153" i="3"/>
  <c r="BF1153" i="3"/>
  <c r="T1153" i="3"/>
  <c r="R1153" i="3"/>
  <c r="P1153" i="3"/>
  <c r="BI1147" i="3"/>
  <c r="BH1147" i="3"/>
  <c r="BG1147" i="3"/>
  <c r="BF1147" i="3"/>
  <c r="T1147" i="3"/>
  <c r="R1147" i="3"/>
  <c r="P1147" i="3"/>
  <c r="BI1123" i="3"/>
  <c r="BH1123" i="3"/>
  <c r="BG1123" i="3"/>
  <c r="BF1123" i="3"/>
  <c r="T1123" i="3"/>
  <c r="R1123" i="3"/>
  <c r="P1123" i="3"/>
  <c r="BI1118" i="3"/>
  <c r="BH1118" i="3"/>
  <c r="BG1118" i="3"/>
  <c r="BF1118" i="3"/>
  <c r="T1118" i="3"/>
  <c r="R1118" i="3"/>
  <c r="P1118" i="3"/>
  <c r="BI1115" i="3"/>
  <c r="BH1115" i="3"/>
  <c r="BG1115" i="3"/>
  <c r="BF1115" i="3"/>
  <c r="T1115" i="3"/>
  <c r="R1115" i="3"/>
  <c r="P1115" i="3"/>
  <c r="BI1110" i="3"/>
  <c r="BH1110" i="3"/>
  <c r="BG1110" i="3"/>
  <c r="BF1110" i="3"/>
  <c r="T1110" i="3"/>
  <c r="R1110" i="3"/>
  <c r="P1110" i="3"/>
  <c r="BI1107" i="3"/>
  <c r="BH1107" i="3"/>
  <c r="BG1107" i="3"/>
  <c r="BF1107" i="3"/>
  <c r="T1107" i="3"/>
  <c r="R1107" i="3"/>
  <c r="P1107" i="3"/>
  <c r="BI1103" i="3"/>
  <c r="BH1103" i="3"/>
  <c r="BG1103" i="3"/>
  <c r="BF1103" i="3"/>
  <c r="T1103" i="3"/>
  <c r="R1103" i="3"/>
  <c r="P1103" i="3"/>
  <c r="BI1100" i="3"/>
  <c r="BH1100" i="3"/>
  <c r="BG1100" i="3"/>
  <c r="BF1100" i="3"/>
  <c r="T1100" i="3"/>
  <c r="R1100" i="3"/>
  <c r="P1100" i="3"/>
  <c r="BI1096" i="3"/>
  <c r="BH1096" i="3"/>
  <c r="BG1096" i="3"/>
  <c r="BF1096" i="3"/>
  <c r="T1096" i="3"/>
  <c r="R1096" i="3"/>
  <c r="P1096" i="3"/>
  <c r="BI1092" i="3"/>
  <c r="BH1092" i="3"/>
  <c r="BG1092" i="3"/>
  <c r="BF1092" i="3"/>
  <c r="T1092" i="3"/>
  <c r="R1092" i="3"/>
  <c r="P1092" i="3"/>
  <c r="BI1089" i="3"/>
  <c r="BH1089" i="3"/>
  <c r="BG1089" i="3"/>
  <c r="BF1089" i="3"/>
  <c r="T1089" i="3"/>
  <c r="R1089" i="3"/>
  <c r="P1089" i="3"/>
  <c r="BI1085" i="3"/>
  <c r="BH1085" i="3"/>
  <c r="BG1085" i="3"/>
  <c r="BF1085" i="3"/>
  <c r="T1085" i="3"/>
  <c r="R1085" i="3"/>
  <c r="P1085" i="3"/>
  <c r="BI1082" i="3"/>
  <c r="BH1082" i="3"/>
  <c r="BG1082" i="3"/>
  <c r="BF1082" i="3"/>
  <c r="T1082" i="3"/>
  <c r="R1082" i="3"/>
  <c r="P1082" i="3"/>
  <c r="BI1078" i="3"/>
  <c r="BH1078" i="3"/>
  <c r="BG1078" i="3"/>
  <c r="BF1078" i="3"/>
  <c r="T1078" i="3"/>
  <c r="R1078" i="3"/>
  <c r="P1078" i="3"/>
  <c r="BI1075" i="3"/>
  <c r="BH1075" i="3"/>
  <c r="BG1075" i="3"/>
  <c r="BF1075" i="3"/>
  <c r="T1075" i="3"/>
  <c r="R1075" i="3"/>
  <c r="P1075" i="3"/>
  <c r="BI1072" i="3"/>
  <c r="BH1072" i="3"/>
  <c r="BG1072" i="3"/>
  <c r="BF1072" i="3"/>
  <c r="T1072" i="3"/>
  <c r="R1072" i="3"/>
  <c r="P1072" i="3"/>
  <c r="BI1066" i="3"/>
  <c r="BH1066" i="3"/>
  <c r="BG1066" i="3"/>
  <c r="BF1066" i="3"/>
  <c r="T1066" i="3"/>
  <c r="R1066" i="3"/>
  <c r="P1066" i="3"/>
  <c r="BI1061" i="3"/>
  <c r="BH1061" i="3"/>
  <c r="BG1061" i="3"/>
  <c r="BF1061" i="3"/>
  <c r="T1061" i="3"/>
  <c r="R1061" i="3"/>
  <c r="P1061" i="3"/>
  <c r="BI1055" i="3"/>
  <c r="BH1055" i="3"/>
  <c r="BG1055" i="3"/>
  <c r="BF1055" i="3"/>
  <c r="T1055" i="3"/>
  <c r="R1055" i="3"/>
  <c r="P1055" i="3"/>
  <c r="BI1050" i="3"/>
  <c r="BH1050" i="3"/>
  <c r="BG1050" i="3"/>
  <c r="BF1050" i="3"/>
  <c r="T1050" i="3"/>
  <c r="R1050" i="3"/>
  <c r="P1050" i="3"/>
  <c r="BI1044" i="3"/>
  <c r="BH1044" i="3"/>
  <c r="BG1044" i="3"/>
  <c r="BF1044" i="3"/>
  <c r="T1044" i="3"/>
  <c r="R1044" i="3"/>
  <c r="P1044" i="3"/>
  <c r="BI1039" i="3"/>
  <c r="BH1039" i="3"/>
  <c r="BG1039" i="3"/>
  <c r="BF1039" i="3"/>
  <c r="T1039" i="3"/>
  <c r="R1039" i="3"/>
  <c r="P1039" i="3"/>
  <c r="BI1028" i="3"/>
  <c r="BH1028" i="3"/>
  <c r="BG1028" i="3"/>
  <c r="BF1028" i="3"/>
  <c r="T1028" i="3"/>
  <c r="R1028" i="3"/>
  <c r="P1028" i="3"/>
  <c r="BI1014" i="3"/>
  <c r="BH1014" i="3"/>
  <c r="BG1014" i="3"/>
  <c r="BF1014" i="3"/>
  <c r="T1014" i="3"/>
  <c r="R1014" i="3"/>
  <c r="P1014" i="3"/>
  <c r="BI1001" i="3"/>
  <c r="BH1001" i="3"/>
  <c r="BG1001" i="3"/>
  <c r="BF1001" i="3"/>
  <c r="T1001" i="3"/>
  <c r="R1001" i="3"/>
  <c r="P1001" i="3"/>
  <c r="BI998" i="3"/>
  <c r="BH998" i="3"/>
  <c r="BG998" i="3"/>
  <c r="BF998" i="3"/>
  <c r="T998" i="3"/>
  <c r="R998" i="3"/>
  <c r="P998" i="3"/>
  <c r="BI989" i="3"/>
  <c r="BH989" i="3"/>
  <c r="BG989" i="3"/>
  <c r="BF989" i="3"/>
  <c r="T989" i="3"/>
  <c r="R989" i="3"/>
  <c r="P989" i="3"/>
  <c r="BI984" i="3"/>
  <c r="BH984" i="3"/>
  <c r="BG984" i="3"/>
  <c r="BF984" i="3"/>
  <c r="T984" i="3"/>
  <c r="R984" i="3"/>
  <c r="P984" i="3"/>
  <c r="BI980" i="3"/>
  <c r="BH980" i="3"/>
  <c r="BG980" i="3"/>
  <c r="BF980" i="3"/>
  <c r="T980" i="3"/>
  <c r="R980" i="3"/>
  <c r="P980" i="3"/>
  <c r="BI972" i="3"/>
  <c r="BH972" i="3"/>
  <c r="BG972" i="3"/>
  <c r="BF972" i="3"/>
  <c r="T972" i="3"/>
  <c r="R972" i="3"/>
  <c r="P972" i="3"/>
  <c r="BI968" i="3"/>
  <c r="BH968" i="3"/>
  <c r="BG968" i="3"/>
  <c r="BF968" i="3"/>
  <c r="T968" i="3"/>
  <c r="R968" i="3"/>
  <c r="P968" i="3"/>
  <c r="BI962" i="3"/>
  <c r="BH962" i="3"/>
  <c r="BG962" i="3"/>
  <c r="BF962" i="3"/>
  <c r="T962" i="3"/>
  <c r="R962" i="3"/>
  <c r="P962" i="3"/>
  <c r="BI958" i="3"/>
  <c r="BH958" i="3"/>
  <c r="BG958" i="3"/>
  <c r="BF958" i="3"/>
  <c r="T958" i="3"/>
  <c r="R958" i="3"/>
  <c r="P958" i="3"/>
  <c r="BI955" i="3"/>
  <c r="BH955" i="3"/>
  <c r="BG955" i="3"/>
  <c r="BF955" i="3"/>
  <c r="T955" i="3"/>
  <c r="R955" i="3"/>
  <c r="P955" i="3"/>
  <c r="BI952" i="3"/>
  <c r="BH952" i="3"/>
  <c r="BG952" i="3"/>
  <c r="BF952" i="3"/>
  <c r="T952" i="3"/>
  <c r="R952" i="3"/>
  <c r="P952" i="3"/>
  <c r="BI949" i="3"/>
  <c r="BH949" i="3"/>
  <c r="BG949" i="3"/>
  <c r="BF949" i="3"/>
  <c r="T949" i="3"/>
  <c r="R949" i="3"/>
  <c r="P949" i="3"/>
  <c r="BI945" i="3"/>
  <c r="BH945" i="3"/>
  <c r="BG945" i="3"/>
  <c r="BF945" i="3"/>
  <c r="T945" i="3"/>
  <c r="R945" i="3"/>
  <c r="P945" i="3"/>
  <c r="BI941" i="3"/>
  <c r="BH941" i="3"/>
  <c r="BG941" i="3"/>
  <c r="BF941" i="3"/>
  <c r="T941" i="3"/>
  <c r="R941" i="3"/>
  <c r="P941" i="3"/>
  <c r="BI937" i="3"/>
  <c r="BH937" i="3"/>
  <c r="BG937" i="3"/>
  <c r="BF937" i="3"/>
  <c r="T937" i="3"/>
  <c r="R937" i="3"/>
  <c r="P937" i="3"/>
  <c r="BI932" i="3"/>
  <c r="BH932" i="3"/>
  <c r="BG932" i="3"/>
  <c r="BF932" i="3"/>
  <c r="T932" i="3"/>
  <c r="R932" i="3"/>
  <c r="P932" i="3"/>
  <c r="BI928" i="3"/>
  <c r="BH928" i="3"/>
  <c r="BG928" i="3"/>
  <c r="BF928" i="3"/>
  <c r="T928" i="3"/>
  <c r="R928" i="3"/>
  <c r="P928" i="3"/>
  <c r="BI924" i="3"/>
  <c r="BH924" i="3"/>
  <c r="BG924" i="3"/>
  <c r="BF924" i="3"/>
  <c r="T924" i="3"/>
  <c r="R924" i="3"/>
  <c r="P924" i="3"/>
  <c r="BI921" i="3"/>
  <c r="BH921" i="3"/>
  <c r="BG921" i="3"/>
  <c r="BF921" i="3"/>
  <c r="T921" i="3"/>
  <c r="R921" i="3"/>
  <c r="P921" i="3"/>
  <c r="BI917" i="3"/>
  <c r="BH917" i="3"/>
  <c r="BG917" i="3"/>
  <c r="BF917" i="3"/>
  <c r="T917" i="3"/>
  <c r="R917" i="3"/>
  <c r="P917" i="3"/>
  <c r="BI914" i="3"/>
  <c r="BH914" i="3"/>
  <c r="BG914" i="3"/>
  <c r="BF914" i="3"/>
  <c r="T914" i="3"/>
  <c r="R914" i="3"/>
  <c r="P914" i="3"/>
  <c r="BI908" i="3"/>
  <c r="BH908" i="3"/>
  <c r="BG908" i="3"/>
  <c r="BF908" i="3"/>
  <c r="T908" i="3"/>
  <c r="R908" i="3"/>
  <c r="P908" i="3"/>
  <c r="BI899" i="3"/>
  <c r="BH899" i="3"/>
  <c r="BG899" i="3"/>
  <c r="BF899" i="3"/>
  <c r="T899" i="3"/>
  <c r="R899" i="3"/>
  <c r="P899" i="3"/>
  <c r="BI891" i="3"/>
  <c r="BH891" i="3"/>
  <c r="BG891" i="3"/>
  <c r="BF891" i="3"/>
  <c r="T891" i="3"/>
  <c r="R891" i="3"/>
  <c r="P891" i="3"/>
  <c r="BI886" i="3"/>
  <c r="BH886" i="3"/>
  <c r="BG886" i="3"/>
  <c r="BF886" i="3"/>
  <c r="T886" i="3"/>
  <c r="R886" i="3"/>
  <c r="P886" i="3"/>
  <c r="BI881" i="3"/>
  <c r="BH881" i="3"/>
  <c r="BG881" i="3"/>
  <c r="BF881" i="3"/>
  <c r="T881" i="3"/>
  <c r="R881" i="3"/>
  <c r="P881" i="3"/>
  <c r="BI872" i="3"/>
  <c r="BH872" i="3"/>
  <c r="BG872" i="3"/>
  <c r="BF872" i="3"/>
  <c r="T872" i="3"/>
  <c r="R872" i="3"/>
  <c r="P872" i="3"/>
  <c r="BI869" i="3"/>
  <c r="BH869" i="3"/>
  <c r="BG869" i="3"/>
  <c r="BF869" i="3"/>
  <c r="T869" i="3"/>
  <c r="R869" i="3"/>
  <c r="P869" i="3"/>
  <c r="BI864" i="3"/>
  <c r="BH864" i="3"/>
  <c r="BG864" i="3"/>
  <c r="BF864" i="3"/>
  <c r="T864" i="3"/>
  <c r="R864" i="3"/>
  <c r="P864" i="3"/>
  <c r="BI861" i="3"/>
  <c r="BH861" i="3"/>
  <c r="BG861" i="3"/>
  <c r="BF861" i="3"/>
  <c r="T861" i="3"/>
  <c r="R861" i="3"/>
  <c r="P861" i="3"/>
  <c r="BI855" i="3"/>
  <c r="BH855" i="3"/>
  <c r="BG855" i="3"/>
  <c r="BF855" i="3"/>
  <c r="T855" i="3"/>
  <c r="R855" i="3"/>
  <c r="P855" i="3"/>
  <c r="BI848" i="3"/>
  <c r="BH848" i="3"/>
  <c r="BG848" i="3"/>
  <c r="BF848" i="3"/>
  <c r="T848" i="3"/>
  <c r="R848" i="3"/>
  <c r="P848" i="3"/>
  <c r="BI843" i="3"/>
  <c r="BH843" i="3"/>
  <c r="BG843" i="3"/>
  <c r="BF843" i="3"/>
  <c r="T843" i="3"/>
  <c r="R843" i="3"/>
  <c r="P843" i="3"/>
  <c r="BI839" i="3"/>
  <c r="BH839" i="3"/>
  <c r="BG839" i="3"/>
  <c r="BF839" i="3"/>
  <c r="T839" i="3"/>
  <c r="R839" i="3"/>
  <c r="P839" i="3"/>
  <c r="BI834" i="3"/>
  <c r="BH834" i="3"/>
  <c r="BG834" i="3"/>
  <c r="BF834" i="3"/>
  <c r="T834" i="3"/>
  <c r="R834" i="3"/>
  <c r="P834" i="3"/>
  <c r="BI831" i="3"/>
  <c r="BH831" i="3"/>
  <c r="BG831" i="3"/>
  <c r="BF831" i="3"/>
  <c r="T831" i="3"/>
  <c r="R831" i="3"/>
  <c r="P831" i="3"/>
  <c r="BI825" i="3"/>
  <c r="BH825" i="3"/>
  <c r="BG825" i="3"/>
  <c r="BF825" i="3"/>
  <c r="T825" i="3"/>
  <c r="R825" i="3"/>
  <c r="P825" i="3"/>
  <c r="BI821" i="3"/>
  <c r="BH821" i="3"/>
  <c r="BG821" i="3"/>
  <c r="BF821" i="3"/>
  <c r="T821" i="3"/>
  <c r="R821" i="3"/>
  <c r="P821" i="3"/>
  <c r="BI816" i="3"/>
  <c r="BH816" i="3"/>
  <c r="BG816" i="3"/>
  <c r="BF816" i="3"/>
  <c r="T816" i="3"/>
  <c r="R816" i="3"/>
  <c r="P816" i="3"/>
  <c r="BI811" i="3"/>
  <c r="BH811" i="3"/>
  <c r="BG811" i="3"/>
  <c r="BF811" i="3"/>
  <c r="T811" i="3"/>
  <c r="R811" i="3"/>
  <c r="P811" i="3"/>
  <c r="BI806" i="3"/>
  <c r="BH806" i="3"/>
  <c r="BG806" i="3"/>
  <c r="BF806" i="3"/>
  <c r="T806" i="3"/>
  <c r="R806" i="3"/>
  <c r="P806" i="3"/>
  <c r="BI802" i="3"/>
  <c r="BH802" i="3"/>
  <c r="BG802" i="3"/>
  <c r="BF802" i="3"/>
  <c r="T802" i="3"/>
  <c r="R802" i="3"/>
  <c r="P802" i="3"/>
  <c r="BI799" i="3"/>
  <c r="BH799" i="3"/>
  <c r="BG799" i="3"/>
  <c r="BF799" i="3"/>
  <c r="T799" i="3"/>
  <c r="R799" i="3"/>
  <c r="P799" i="3"/>
  <c r="BI795" i="3"/>
  <c r="BH795" i="3"/>
  <c r="BG795" i="3"/>
  <c r="BF795" i="3"/>
  <c r="T795" i="3"/>
  <c r="R795" i="3"/>
  <c r="P795" i="3"/>
  <c r="BI785" i="3"/>
  <c r="BH785" i="3"/>
  <c r="BG785" i="3"/>
  <c r="BF785" i="3"/>
  <c r="T785" i="3"/>
  <c r="R785" i="3"/>
  <c r="P785" i="3"/>
  <c r="BI776" i="3"/>
  <c r="BH776" i="3"/>
  <c r="BG776" i="3"/>
  <c r="BF776" i="3"/>
  <c r="T776" i="3"/>
  <c r="R776" i="3"/>
  <c r="P776" i="3"/>
  <c r="BI771" i="3"/>
  <c r="BH771" i="3"/>
  <c r="BG771" i="3"/>
  <c r="BF771" i="3"/>
  <c r="T771" i="3"/>
  <c r="R771" i="3"/>
  <c r="P771" i="3"/>
  <c r="BI764" i="3"/>
  <c r="BH764" i="3"/>
  <c r="BG764" i="3"/>
  <c r="BF764" i="3"/>
  <c r="T764" i="3"/>
  <c r="R764" i="3"/>
  <c r="P764" i="3"/>
  <c r="BI758" i="3"/>
  <c r="BH758" i="3"/>
  <c r="BG758" i="3"/>
  <c r="BF758" i="3"/>
  <c r="T758" i="3"/>
  <c r="R758" i="3"/>
  <c r="P758" i="3"/>
  <c r="BI753" i="3"/>
  <c r="BH753" i="3"/>
  <c r="BG753" i="3"/>
  <c r="BF753" i="3"/>
  <c r="T753" i="3"/>
  <c r="R753" i="3"/>
  <c r="P753" i="3"/>
  <c r="BI749" i="3"/>
  <c r="BH749" i="3"/>
  <c r="BG749" i="3"/>
  <c r="BF749" i="3"/>
  <c r="T749" i="3"/>
  <c r="R749" i="3"/>
  <c r="P749" i="3"/>
  <c r="BI731" i="3"/>
  <c r="BH731" i="3"/>
  <c r="BG731" i="3"/>
  <c r="BF731" i="3"/>
  <c r="T731" i="3"/>
  <c r="R731" i="3"/>
  <c r="P731" i="3"/>
  <c r="BI720" i="3"/>
  <c r="BH720" i="3"/>
  <c r="BG720" i="3"/>
  <c r="BF720" i="3"/>
  <c r="T720" i="3"/>
  <c r="R720" i="3"/>
  <c r="P720" i="3"/>
  <c r="BI717" i="3"/>
  <c r="BH717" i="3"/>
  <c r="BG717" i="3"/>
  <c r="BF717" i="3"/>
  <c r="T717" i="3"/>
  <c r="R717" i="3"/>
  <c r="P717" i="3"/>
  <c r="BI711" i="3"/>
  <c r="BH711" i="3"/>
  <c r="BG711" i="3"/>
  <c r="BF711" i="3"/>
  <c r="T711" i="3"/>
  <c r="R711" i="3"/>
  <c r="P711" i="3"/>
  <c r="BI708" i="3"/>
  <c r="BH708" i="3"/>
  <c r="BG708" i="3"/>
  <c r="BF708" i="3"/>
  <c r="T708" i="3"/>
  <c r="R708" i="3"/>
  <c r="P708" i="3"/>
  <c r="BI704" i="3"/>
  <c r="BH704" i="3"/>
  <c r="BG704" i="3"/>
  <c r="BF704" i="3"/>
  <c r="T704" i="3"/>
  <c r="R704" i="3"/>
  <c r="P704" i="3"/>
  <c r="BI700" i="3"/>
  <c r="BH700" i="3"/>
  <c r="BG700" i="3"/>
  <c r="BF700" i="3"/>
  <c r="T700" i="3"/>
  <c r="R700" i="3"/>
  <c r="P700" i="3"/>
  <c r="BI696" i="3"/>
  <c r="BH696" i="3"/>
  <c r="BG696" i="3"/>
  <c r="BF696" i="3"/>
  <c r="T696" i="3"/>
  <c r="R696" i="3"/>
  <c r="P696" i="3"/>
  <c r="BI687" i="3"/>
  <c r="BH687" i="3"/>
  <c r="BG687" i="3"/>
  <c r="BF687" i="3"/>
  <c r="T687" i="3"/>
  <c r="R687" i="3"/>
  <c r="P687" i="3"/>
  <c r="BI680" i="3"/>
  <c r="BH680" i="3"/>
  <c r="BG680" i="3"/>
  <c r="BF680" i="3"/>
  <c r="T680" i="3"/>
  <c r="R680" i="3"/>
  <c r="P680" i="3"/>
  <c r="BI670" i="3"/>
  <c r="BH670" i="3"/>
  <c r="BG670" i="3"/>
  <c r="BF670" i="3"/>
  <c r="T670" i="3"/>
  <c r="R670" i="3"/>
  <c r="P670" i="3"/>
  <c r="BI667" i="3"/>
  <c r="BH667" i="3"/>
  <c r="BG667" i="3"/>
  <c r="BF667" i="3"/>
  <c r="T667" i="3"/>
  <c r="R667" i="3"/>
  <c r="P667" i="3"/>
  <c r="BI664" i="3"/>
  <c r="BH664" i="3"/>
  <c r="BG664" i="3"/>
  <c r="BF664" i="3"/>
  <c r="T664" i="3"/>
  <c r="R664" i="3"/>
  <c r="P664" i="3"/>
  <c r="BI657" i="3"/>
  <c r="BH657" i="3"/>
  <c r="BG657" i="3"/>
  <c r="BF657" i="3"/>
  <c r="T657" i="3"/>
  <c r="R657" i="3"/>
  <c r="P657" i="3"/>
  <c r="BI654" i="3"/>
  <c r="BH654" i="3"/>
  <c r="BG654" i="3"/>
  <c r="BF654" i="3"/>
  <c r="T654" i="3"/>
  <c r="R654" i="3"/>
  <c r="P654" i="3"/>
  <c r="BI650" i="3"/>
  <c r="BH650" i="3"/>
  <c r="BG650" i="3"/>
  <c r="BF650" i="3"/>
  <c r="T650" i="3"/>
  <c r="R650" i="3"/>
  <c r="P650" i="3"/>
  <c r="BI647" i="3"/>
  <c r="BH647" i="3"/>
  <c r="BG647" i="3"/>
  <c r="BF647" i="3"/>
  <c r="T647" i="3"/>
  <c r="R647" i="3"/>
  <c r="P647" i="3"/>
  <c r="BI643" i="3"/>
  <c r="BH643" i="3"/>
  <c r="BG643" i="3"/>
  <c r="BF643" i="3"/>
  <c r="T643" i="3"/>
  <c r="R643" i="3"/>
  <c r="P643" i="3"/>
  <c r="BI633" i="3"/>
  <c r="BH633" i="3"/>
  <c r="BG633" i="3"/>
  <c r="BF633" i="3"/>
  <c r="T633" i="3"/>
  <c r="R633" i="3"/>
  <c r="P633" i="3"/>
  <c r="BI624" i="3"/>
  <c r="BH624" i="3"/>
  <c r="BG624" i="3"/>
  <c r="BF624" i="3"/>
  <c r="T624" i="3"/>
  <c r="R624" i="3"/>
  <c r="P624" i="3"/>
  <c r="BI615" i="3"/>
  <c r="BH615" i="3"/>
  <c r="BG615" i="3"/>
  <c r="BF615" i="3"/>
  <c r="T615" i="3"/>
  <c r="R615" i="3"/>
  <c r="P615" i="3"/>
  <c r="BI606" i="3"/>
  <c r="BH606" i="3"/>
  <c r="BG606" i="3"/>
  <c r="BF606" i="3"/>
  <c r="T606" i="3"/>
  <c r="R606" i="3"/>
  <c r="P606" i="3"/>
  <c r="BI602" i="3"/>
  <c r="BH602" i="3"/>
  <c r="BG602" i="3"/>
  <c r="BF602" i="3"/>
  <c r="T602" i="3"/>
  <c r="T601" i="3"/>
  <c r="R602" i="3"/>
  <c r="R601" i="3" s="1"/>
  <c r="P602" i="3"/>
  <c r="P601" i="3"/>
  <c r="BI597" i="3"/>
  <c r="BH597" i="3"/>
  <c r="BG597" i="3"/>
  <c r="BF597" i="3"/>
  <c r="T597" i="3"/>
  <c r="R597" i="3"/>
  <c r="P597" i="3"/>
  <c r="BI593" i="3"/>
  <c r="BH593" i="3"/>
  <c r="BG593" i="3"/>
  <c r="BF593" i="3"/>
  <c r="T593" i="3"/>
  <c r="R593" i="3"/>
  <c r="P593" i="3"/>
  <c r="BI590" i="3"/>
  <c r="BH590" i="3"/>
  <c r="BG590" i="3"/>
  <c r="BF590" i="3"/>
  <c r="T590" i="3"/>
  <c r="R590" i="3"/>
  <c r="P590" i="3"/>
  <c r="BI585" i="3"/>
  <c r="BH585" i="3"/>
  <c r="BG585" i="3"/>
  <c r="BF585" i="3"/>
  <c r="T585" i="3"/>
  <c r="R585" i="3"/>
  <c r="P585" i="3"/>
  <c r="BI582" i="3"/>
  <c r="BH582" i="3"/>
  <c r="BG582" i="3"/>
  <c r="BF582" i="3"/>
  <c r="T582" i="3"/>
  <c r="R582" i="3"/>
  <c r="P582" i="3"/>
  <c r="BI578" i="3"/>
  <c r="BH578" i="3"/>
  <c r="BG578" i="3"/>
  <c r="BF578" i="3"/>
  <c r="T578" i="3"/>
  <c r="R578" i="3"/>
  <c r="P578" i="3"/>
  <c r="BI574" i="3"/>
  <c r="BH574" i="3"/>
  <c r="BG574" i="3"/>
  <c r="BF574" i="3"/>
  <c r="T574" i="3"/>
  <c r="R574" i="3"/>
  <c r="P574" i="3"/>
  <c r="BI569" i="3"/>
  <c r="BH569" i="3"/>
  <c r="BG569" i="3"/>
  <c r="BF569" i="3"/>
  <c r="T569" i="3"/>
  <c r="R569" i="3"/>
  <c r="P569" i="3"/>
  <c r="BI565" i="3"/>
  <c r="BH565" i="3"/>
  <c r="BG565" i="3"/>
  <c r="BF565" i="3"/>
  <c r="T565" i="3"/>
  <c r="R565" i="3"/>
  <c r="P565" i="3"/>
  <c r="BI559" i="3"/>
  <c r="BH559" i="3"/>
  <c r="BG559" i="3"/>
  <c r="BF559" i="3"/>
  <c r="T559" i="3"/>
  <c r="R559" i="3"/>
  <c r="P559" i="3"/>
  <c r="BI555" i="3"/>
  <c r="BH555" i="3"/>
  <c r="BG555" i="3"/>
  <c r="BF555" i="3"/>
  <c r="T555" i="3"/>
  <c r="R555" i="3"/>
  <c r="P555" i="3"/>
  <c r="BI551" i="3"/>
  <c r="BH551" i="3"/>
  <c r="BG551" i="3"/>
  <c r="BF551" i="3"/>
  <c r="T551" i="3"/>
  <c r="R551" i="3"/>
  <c r="P551" i="3"/>
  <c r="BI548" i="3"/>
  <c r="BH548" i="3"/>
  <c r="BG548" i="3"/>
  <c r="BF548" i="3"/>
  <c r="T548" i="3"/>
  <c r="R548" i="3"/>
  <c r="P548" i="3"/>
  <c r="BI543" i="3"/>
  <c r="BH543" i="3"/>
  <c r="BG543" i="3"/>
  <c r="BF543" i="3"/>
  <c r="T543" i="3"/>
  <c r="R543" i="3"/>
  <c r="P543" i="3"/>
  <c r="BI540" i="3"/>
  <c r="BH540" i="3"/>
  <c r="BG540" i="3"/>
  <c r="BF540" i="3"/>
  <c r="T540" i="3"/>
  <c r="R540" i="3"/>
  <c r="P540" i="3"/>
  <c r="BI536" i="3"/>
  <c r="BH536" i="3"/>
  <c r="BG536" i="3"/>
  <c r="BF536" i="3"/>
  <c r="T536" i="3"/>
  <c r="R536" i="3"/>
  <c r="P536" i="3"/>
  <c r="BI530" i="3"/>
  <c r="BH530" i="3"/>
  <c r="BG530" i="3"/>
  <c r="BF530" i="3"/>
  <c r="T530" i="3"/>
  <c r="R530" i="3"/>
  <c r="P530" i="3"/>
  <c r="BI526" i="3"/>
  <c r="BH526" i="3"/>
  <c r="BG526" i="3"/>
  <c r="BF526" i="3"/>
  <c r="T526" i="3"/>
  <c r="R526" i="3"/>
  <c r="P526" i="3"/>
  <c r="BI520" i="3"/>
  <c r="BH520" i="3"/>
  <c r="BG520" i="3"/>
  <c r="BF520" i="3"/>
  <c r="T520" i="3"/>
  <c r="R520" i="3"/>
  <c r="P520" i="3"/>
  <c r="BI512" i="3"/>
  <c r="BH512" i="3"/>
  <c r="BG512" i="3"/>
  <c r="BF512" i="3"/>
  <c r="T512" i="3"/>
  <c r="R512" i="3"/>
  <c r="P512" i="3"/>
  <c r="BI506" i="3"/>
  <c r="BH506" i="3"/>
  <c r="BG506" i="3"/>
  <c r="BF506" i="3"/>
  <c r="T506" i="3"/>
  <c r="R506" i="3"/>
  <c r="P506" i="3"/>
  <c r="BI501" i="3"/>
  <c r="BH501" i="3"/>
  <c r="BG501" i="3"/>
  <c r="BF501" i="3"/>
  <c r="T501" i="3"/>
  <c r="R501" i="3"/>
  <c r="P501" i="3"/>
  <c r="BI498" i="3"/>
  <c r="BH498" i="3"/>
  <c r="BG498" i="3"/>
  <c r="BF498" i="3"/>
  <c r="T498" i="3"/>
  <c r="R498" i="3"/>
  <c r="P498" i="3"/>
  <c r="BI495" i="3"/>
  <c r="BH495" i="3"/>
  <c r="BG495" i="3"/>
  <c r="BF495" i="3"/>
  <c r="T495" i="3"/>
  <c r="R495" i="3"/>
  <c r="P495" i="3"/>
  <c r="BI491" i="3"/>
  <c r="BH491" i="3"/>
  <c r="BG491" i="3"/>
  <c r="BF491" i="3"/>
  <c r="T491" i="3"/>
  <c r="R491" i="3"/>
  <c r="P491" i="3"/>
  <c r="BI485" i="3"/>
  <c r="BH485" i="3"/>
  <c r="BG485" i="3"/>
  <c r="BF485" i="3"/>
  <c r="T485" i="3"/>
  <c r="R485" i="3"/>
  <c r="P485" i="3"/>
  <c r="BI482" i="3"/>
  <c r="BH482" i="3"/>
  <c r="BG482" i="3"/>
  <c r="BF482" i="3"/>
  <c r="T482" i="3"/>
  <c r="R482" i="3"/>
  <c r="P482" i="3"/>
  <c r="BI478" i="3"/>
  <c r="BH478" i="3"/>
  <c r="BG478" i="3"/>
  <c r="BF478" i="3"/>
  <c r="T478" i="3"/>
  <c r="R478" i="3"/>
  <c r="P478" i="3"/>
  <c r="BI473" i="3"/>
  <c r="BH473" i="3"/>
  <c r="BG473" i="3"/>
  <c r="BF473" i="3"/>
  <c r="T473" i="3"/>
  <c r="R473" i="3"/>
  <c r="P473" i="3"/>
  <c r="BI469" i="3"/>
  <c r="BH469" i="3"/>
  <c r="BG469" i="3"/>
  <c r="BF469" i="3"/>
  <c r="T469" i="3"/>
  <c r="R469" i="3"/>
  <c r="P469" i="3"/>
  <c r="BI465" i="3"/>
  <c r="BH465" i="3"/>
  <c r="BG465" i="3"/>
  <c r="BF465" i="3"/>
  <c r="T465" i="3"/>
  <c r="R465" i="3"/>
  <c r="P465" i="3"/>
  <c r="BI458" i="3"/>
  <c r="BH458" i="3"/>
  <c r="BG458" i="3"/>
  <c r="BF458" i="3"/>
  <c r="T458" i="3"/>
  <c r="R458" i="3"/>
  <c r="P458" i="3"/>
  <c r="BI454" i="3"/>
  <c r="BH454" i="3"/>
  <c r="BG454" i="3"/>
  <c r="BF454" i="3"/>
  <c r="T454" i="3"/>
  <c r="R454" i="3"/>
  <c r="P454" i="3"/>
  <c r="BI450" i="3"/>
  <c r="BH450" i="3"/>
  <c r="BG450" i="3"/>
  <c r="BF450" i="3"/>
  <c r="T450" i="3"/>
  <c r="R450" i="3"/>
  <c r="P450" i="3"/>
  <c r="BI446" i="3"/>
  <c r="BH446" i="3"/>
  <c r="BG446" i="3"/>
  <c r="BF446" i="3"/>
  <c r="T446" i="3"/>
  <c r="R446" i="3"/>
  <c r="P446" i="3"/>
  <c r="BI443" i="3"/>
  <c r="BH443" i="3"/>
  <c r="BG443" i="3"/>
  <c r="BF443" i="3"/>
  <c r="T443" i="3"/>
  <c r="R443" i="3"/>
  <c r="P443" i="3"/>
  <c r="BI440" i="3"/>
  <c r="BH440" i="3"/>
  <c r="BG440" i="3"/>
  <c r="BF440" i="3"/>
  <c r="T440" i="3"/>
  <c r="R440" i="3"/>
  <c r="P440" i="3"/>
  <c r="BI422" i="3"/>
  <c r="BH422" i="3"/>
  <c r="BG422" i="3"/>
  <c r="BF422" i="3"/>
  <c r="T422" i="3"/>
  <c r="R422" i="3"/>
  <c r="P422" i="3"/>
  <c r="BI415" i="3"/>
  <c r="BH415" i="3"/>
  <c r="BG415" i="3"/>
  <c r="BF415" i="3"/>
  <c r="T415" i="3"/>
  <c r="R415" i="3"/>
  <c r="P415" i="3"/>
  <c r="BI410" i="3"/>
  <c r="BH410" i="3"/>
  <c r="BG410" i="3"/>
  <c r="BF410" i="3"/>
  <c r="T410" i="3"/>
  <c r="R410" i="3"/>
  <c r="P410" i="3"/>
  <c r="BI406" i="3"/>
  <c r="BH406" i="3"/>
  <c r="BG406" i="3"/>
  <c r="BF406" i="3"/>
  <c r="T406" i="3"/>
  <c r="R406" i="3"/>
  <c r="P406" i="3"/>
  <c r="BI401" i="3"/>
  <c r="BH401" i="3"/>
  <c r="BG401" i="3"/>
  <c r="BF401" i="3"/>
  <c r="T401" i="3"/>
  <c r="R401" i="3"/>
  <c r="P401" i="3"/>
  <c r="BI397" i="3"/>
  <c r="BH397" i="3"/>
  <c r="BG397" i="3"/>
  <c r="BF397" i="3"/>
  <c r="T397" i="3"/>
  <c r="R397" i="3"/>
  <c r="P397" i="3"/>
  <c r="BI392" i="3"/>
  <c r="BH392" i="3"/>
  <c r="BG392" i="3"/>
  <c r="BF392" i="3"/>
  <c r="T392" i="3"/>
  <c r="R392" i="3"/>
  <c r="P392" i="3"/>
  <c r="BI388" i="3"/>
  <c r="BH388" i="3"/>
  <c r="BG388" i="3"/>
  <c r="BF388" i="3"/>
  <c r="T388" i="3"/>
  <c r="R388" i="3"/>
  <c r="P388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3" i="3"/>
  <c r="BH373" i="3"/>
  <c r="BG373" i="3"/>
  <c r="BF373" i="3"/>
  <c r="T373" i="3"/>
  <c r="R373" i="3"/>
  <c r="P373" i="3"/>
  <c r="BI369" i="3"/>
  <c r="BH369" i="3"/>
  <c r="BG369" i="3"/>
  <c r="BF369" i="3"/>
  <c r="T369" i="3"/>
  <c r="R369" i="3"/>
  <c r="P369" i="3"/>
  <c r="BI365" i="3"/>
  <c r="BH365" i="3"/>
  <c r="BG365" i="3"/>
  <c r="BF365" i="3"/>
  <c r="T365" i="3"/>
  <c r="R365" i="3"/>
  <c r="P365" i="3"/>
  <c r="BI360" i="3"/>
  <c r="BH360" i="3"/>
  <c r="BG360" i="3"/>
  <c r="BF360" i="3"/>
  <c r="T360" i="3"/>
  <c r="R360" i="3"/>
  <c r="P360" i="3"/>
  <c r="BI335" i="3"/>
  <c r="BH335" i="3"/>
  <c r="BG335" i="3"/>
  <c r="BF335" i="3"/>
  <c r="T335" i="3"/>
  <c r="R335" i="3"/>
  <c r="P335" i="3"/>
  <c r="BI326" i="3"/>
  <c r="BH326" i="3"/>
  <c r="BG326" i="3"/>
  <c r="BF326" i="3"/>
  <c r="T326" i="3"/>
  <c r="R326" i="3"/>
  <c r="P326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7" i="3"/>
  <c r="BH297" i="3"/>
  <c r="BG297" i="3"/>
  <c r="BF297" i="3"/>
  <c r="T297" i="3"/>
  <c r="R297" i="3"/>
  <c r="P297" i="3"/>
  <c r="BI293" i="3"/>
  <c r="BH293" i="3"/>
  <c r="BG293" i="3"/>
  <c r="BF293" i="3"/>
  <c r="T293" i="3"/>
  <c r="R293" i="3"/>
  <c r="P293" i="3"/>
  <c r="BI286" i="3"/>
  <c r="BH286" i="3"/>
  <c r="BG286" i="3"/>
  <c r="BF286" i="3"/>
  <c r="T286" i="3"/>
  <c r="R286" i="3"/>
  <c r="P286" i="3"/>
  <c r="BI279" i="3"/>
  <c r="BH279" i="3"/>
  <c r="BG279" i="3"/>
  <c r="BF279" i="3"/>
  <c r="T279" i="3"/>
  <c r="R279" i="3"/>
  <c r="P279" i="3"/>
  <c r="BI272" i="3"/>
  <c r="BH272" i="3"/>
  <c r="BG272" i="3"/>
  <c r="BF272" i="3"/>
  <c r="T272" i="3"/>
  <c r="R272" i="3"/>
  <c r="P272" i="3"/>
  <c r="BI265" i="3"/>
  <c r="BH265" i="3"/>
  <c r="BG265" i="3"/>
  <c r="BF265" i="3"/>
  <c r="T265" i="3"/>
  <c r="R265" i="3"/>
  <c r="P265" i="3"/>
  <c r="BI258" i="3"/>
  <c r="BH258" i="3"/>
  <c r="BG258" i="3"/>
  <c r="BF258" i="3"/>
  <c r="T258" i="3"/>
  <c r="R258" i="3"/>
  <c r="P258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29" i="3"/>
  <c r="BH229" i="3"/>
  <c r="BG229" i="3"/>
  <c r="BF229" i="3"/>
  <c r="T229" i="3"/>
  <c r="R229" i="3"/>
  <c r="P229" i="3"/>
  <c r="BI222" i="3"/>
  <c r="BH222" i="3"/>
  <c r="BG222" i="3"/>
  <c r="BF222" i="3"/>
  <c r="T222" i="3"/>
  <c r="R222" i="3"/>
  <c r="P222" i="3"/>
  <c r="BI215" i="3"/>
  <c r="BH215" i="3"/>
  <c r="BG215" i="3"/>
  <c r="BF215" i="3"/>
  <c r="T215" i="3"/>
  <c r="R215" i="3"/>
  <c r="P215" i="3"/>
  <c r="BI210" i="3"/>
  <c r="BH210" i="3"/>
  <c r="BG210" i="3"/>
  <c r="BF210" i="3"/>
  <c r="T210" i="3"/>
  <c r="T209" i="3"/>
  <c r="R210" i="3"/>
  <c r="R209" i="3"/>
  <c r="P210" i="3"/>
  <c r="P209" i="3" s="1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1" i="3"/>
  <c r="BH141" i="3"/>
  <c r="BG141" i="3"/>
  <c r="BF141" i="3"/>
  <c r="T141" i="3"/>
  <c r="R141" i="3"/>
  <c r="P141" i="3"/>
  <c r="BI133" i="3"/>
  <c r="BH133" i="3"/>
  <c r="BG133" i="3"/>
  <c r="BF133" i="3"/>
  <c r="T133" i="3"/>
  <c r="R133" i="3"/>
  <c r="P133" i="3"/>
  <c r="BI125" i="3"/>
  <c r="BH125" i="3"/>
  <c r="BG125" i="3"/>
  <c r="BF125" i="3"/>
  <c r="T125" i="3"/>
  <c r="R125" i="3"/>
  <c r="P125" i="3"/>
  <c r="BI119" i="3"/>
  <c r="BH119" i="3"/>
  <c r="BG119" i="3"/>
  <c r="BF119" i="3"/>
  <c r="T119" i="3"/>
  <c r="R119" i="3"/>
  <c r="P119" i="3"/>
  <c r="BI114" i="3"/>
  <c r="BH114" i="3"/>
  <c r="BG114" i="3"/>
  <c r="BF114" i="3"/>
  <c r="T114" i="3"/>
  <c r="R114" i="3"/>
  <c r="P114" i="3"/>
  <c r="BI109" i="3"/>
  <c r="BH109" i="3"/>
  <c r="BG109" i="3"/>
  <c r="BF109" i="3"/>
  <c r="T109" i="3"/>
  <c r="R109" i="3"/>
  <c r="P109" i="3"/>
  <c r="J102" i="3"/>
  <c r="F102" i="3"/>
  <c r="F100" i="3"/>
  <c r="E98" i="3"/>
  <c r="J54" i="3"/>
  <c r="F54" i="3"/>
  <c r="F52" i="3"/>
  <c r="E50" i="3"/>
  <c r="J24" i="3"/>
  <c r="E24" i="3"/>
  <c r="J103" i="3" s="1"/>
  <c r="J23" i="3"/>
  <c r="J18" i="3"/>
  <c r="E18" i="3"/>
  <c r="F55" i="3" s="1"/>
  <c r="J17" i="3"/>
  <c r="J12" i="3"/>
  <c r="J100" i="3"/>
  <c r="E7" i="3"/>
  <c r="E96" i="3"/>
  <c r="J37" i="2"/>
  <c r="J36" i="2"/>
  <c r="AY55" i="1"/>
  <c r="J35" i="2"/>
  <c r="AX55" i="1" s="1"/>
  <c r="BI513" i="2"/>
  <c r="BH513" i="2"/>
  <c r="BG513" i="2"/>
  <c r="BF513" i="2"/>
  <c r="T513" i="2"/>
  <c r="T512" i="2" s="1"/>
  <c r="R513" i="2"/>
  <c r="R512" i="2" s="1"/>
  <c r="P513" i="2"/>
  <c r="P512" i="2" s="1"/>
  <c r="BI503" i="2"/>
  <c r="BH503" i="2"/>
  <c r="BG503" i="2"/>
  <c r="BF503" i="2"/>
  <c r="T503" i="2"/>
  <c r="T502" i="2"/>
  <c r="R503" i="2"/>
  <c r="R502" i="2"/>
  <c r="P503" i="2"/>
  <c r="P502" i="2"/>
  <c r="BI494" i="2"/>
  <c r="BH494" i="2"/>
  <c r="BG494" i="2"/>
  <c r="BF494" i="2"/>
  <c r="T494" i="2"/>
  <c r="R494" i="2"/>
  <c r="R485" i="2"/>
  <c r="P494" i="2"/>
  <c r="P485" i="2"/>
  <c r="BI486" i="2"/>
  <c r="BH486" i="2"/>
  <c r="BG486" i="2"/>
  <c r="BF486" i="2"/>
  <c r="T486" i="2"/>
  <c r="T485" i="2" s="1"/>
  <c r="R486" i="2"/>
  <c r="P486" i="2"/>
  <c r="BI478" i="2"/>
  <c r="BH478" i="2"/>
  <c r="BG478" i="2"/>
  <c r="BF478" i="2"/>
  <c r="T478" i="2"/>
  <c r="R478" i="2"/>
  <c r="R477" i="2"/>
  <c r="P478" i="2"/>
  <c r="BI472" i="2"/>
  <c r="BH472" i="2"/>
  <c r="BG472" i="2"/>
  <c r="BF472" i="2"/>
  <c r="T472" i="2"/>
  <c r="R472" i="2"/>
  <c r="P472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58" i="2"/>
  <c r="BH458" i="2"/>
  <c r="BG458" i="2"/>
  <c r="BF458" i="2"/>
  <c r="T458" i="2"/>
  <c r="R458" i="2"/>
  <c r="P458" i="2"/>
  <c r="BI452" i="2"/>
  <c r="BH452" i="2"/>
  <c r="BG452" i="2"/>
  <c r="BF452" i="2"/>
  <c r="T452" i="2"/>
  <c r="R452" i="2"/>
  <c r="P452" i="2"/>
  <c r="BI428" i="2"/>
  <c r="BH428" i="2"/>
  <c r="BG428" i="2"/>
  <c r="BF428" i="2"/>
  <c r="T428" i="2"/>
  <c r="R428" i="2"/>
  <c r="P428" i="2"/>
  <c r="BI420" i="2"/>
  <c r="BH420" i="2"/>
  <c r="BG420" i="2"/>
  <c r="BF420" i="2"/>
  <c r="T420" i="2"/>
  <c r="R420" i="2"/>
  <c r="P420" i="2"/>
  <c r="BI414" i="2"/>
  <c r="BH414" i="2"/>
  <c r="BG414" i="2"/>
  <c r="BF414" i="2"/>
  <c r="T414" i="2"/>
  <c r="R414" i="2"/>
  <c r="P414" i="2"/>
  <c r="BI409" i="2"/>
  <c r="BH409" i="2"/>
  <c r="BG409" i="2"/>
  <c r="BF409" i="2"/>
  <c r="T409" i="2"/>
  <c r="T408" i="2" s="1"/>
  <c r="R409" i="2"/>
  <c r="R408" i="2"/>
  <c r="P409" i="2"/>
  <c r="P408" i="2" s="1"/>
  <c r="BI403" i="2"/>
  <c r="BH403" i="2"/>
  <c r="BG403" i="2"/>
  <c r="BF403" i="2"/>
  <c r="T403" i="2"/>
  <c r="R403" i="2"/>
  <c r="P403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88" i="2"/>
  <c r="BH388" i="2"/>
  <c r="BG388" i="2"/>
  <c r="BF388" i="2"/>
  <c r="T388" i="2"/>
  <c r="R388" i="2"/>
  <c r="P388" i="2"/>
  <c r="BI383" i="2"/>
  <c r="BH383" i="2"/>
  <c r="BG383" i="2"/>
  <c r="BF383" i="2"/>
  <c r="T383" i="2"/>
  <c r="R383" i="2"/>
  <c r="P383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69" i="2"/>
  <c r="BH369" i="2"/>
  <c r="BG369" i="2"/>
  <c r="BF369" i="2"/>
  <c r="T369" i="2"/>
  <c r="R369" i="2"/>
  <c r="P369" i="2"/>
  <c r="BI364" i="2"/>
  <c r="BH364" i="2"/>
  <c r="BG364" i="2"/>
  <c r="BF364" i="2"/>
  <c r="T364" i="2"/>
  <c r="R364" i="2"/>
  <c r="P364" i="2"/>
  <c r="BI352" i="2"/>
  <c r="BH352" i="2"/>
  <c r="BG352" i="2"/>
  <c r="BF352" i="2"/>
  <c r="T352" i="2"/>
  <c r="R352" i="2"/>
  <c r="P352" i="2"/>
  <c r="BI339" i="2"/>
  <c r="BH339" i="2"/>
  <c r="BG339" i="2"/>
  <c r="BF339" i="2"/>
  <c r="T339" i="2"/>
  <c r="R339" i="2"/>
  <c r="P339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6" i="2"/>
  <c r="BH316" i="2"/>
  <c r="BG316" i="2"/>
  <c r="BF316" i="2"/>
  <c r="T316" i="2"/>
  <c r="T315" i="2" s="1"/>
  <c r="R316" i="2"/>
  <c r="R315" i="2"/>
  <c r="P316" i="2"/>
  <c r="P315" i="2" s="1"/>
  <c r="BI313" i="2"/>
  <c r="BH313" i="2"/>
  <c r="BG313" i="2"/>
  <c r="BF313" i="2"/>
  <c r="T313" i="2"/>
  <c r="R313" i="2"/>
  <c r="P313" i="2"/>
  <c r="BI299" i="2"/>
  <c r="BH299" i="2"/>
  <c r="BG299" i="2"/>
  <c r="BF299" i="2"/>
  <c r="T299" i="2"/>
  <c r="R299" i="2"/>
  <c r="P299" i="2"/>
  <c r="BI285" i="2"/>
  <c r="BH285" i="2"/>
  <c r="BG285" i="2"/>
  <c r="BF285" i="2"/>
  <c r="T285" i="2"/>
  <c r="R285" i="2"/>
  <c r="P285" i="2"/>
  <c r="BI279" i="2"/>
  <c r="BH279" i="2"/>
  <c r="BG279" i="2"/>
  <c r="BF279" i="2"/>
  <c r="T279" i="2"/>
  <c r="R279" i="2"/>
  <c r="P279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T263" i="2"/>
  <c r="R264" i="2"/>
  <c r="R263" i="2"/>
  <c r="P264" i="2"/>
  <c r="P263" i="2" s="1"/>
  <c r="BI258" i="2"/>
  <c r="BH258" i="2"/>
  <c r="BG258" i="2"/>
  <c r="BF258" i="2"/>
  <c r="T258" i="2"/>
  <c r="T257" i="2"/>
  <c r="R258" i="2"/>
  <c r="R257" i="2"/>
  <c r="P258" i="2"/>
  <c r="P257" i="2"/>
  <c r="BI252" i="2"/>
  <c r="BH252" i="2"/>
  <c r="BG252" i="2"/>
  <c r="BF252" i="2"/>
  <c r="T252" i="2"/>
  <c r="R252" i="2"/>
  <c r="P252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T217" i="2" s="1"/>
  <c r="R218" i="2"/>
  <c r="R217" i="2" s="1"/>
  <c r="P218" i="2"/>
  <c r="P217" i="2" s="1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5" i="2"/>
  <c r="BH195" i="2"/>
  <c r="BG195" i="2"/>
  <c r="BF195" i="2"/>
  <c r="T195" i="2"/>
  <c r="R195" i="2"/>
  <c r="P195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19" i="2"/>
  <c r="BH119" i="2"/>
  <c r="BG119" i="2"/>
  <c r="BF119" i="2"/>
  <c r="J34" i="2" s="1"/>
  <c r="T119" i="2"/>
  <c r="R119" i="2"/>
  <c r="P119" i="2"/>
  <c r="BI113" i="2"/>
  <c r="BH113" i="2"/>
  <c r="BG113" i="2"/>
  <c r="BF113" i="2"/>
  <c r="T113" i="2"/>
  <c r="R113" i="2"/>
  <c r="P113" i="2"/>
  <c r="BI107" i="2"/>
  <c r="BH107" i="2"/>
  <c r="F36" i="2" s="1"/>
  <c r="BG107" i="2"/>
  <c r="BF107" i="2"/>
  <c r="F34" i="2" s="1"/>
  <c r="T107" i="2"/>
  <c r="R107" i="2"/>
  <c r="P107" i="2"/>
  <c r="BI102" i="2"/>
  <c r="BH102" i="2"/>
  <c r="BG102" i="2"/>
  <c r="BF102" i="2"/>
  <c r="T102" i="2"/>
  <c r="R102" i="2"/>
  <c r="P102" i="2"/>
  <c r="J95" i="2"/>
  <c r="F95" i="2"/>
  <c r="F93" i="2"/>
  <c r="E91" i="2"/>
  <c r="J54" i="2"/>
  <c r="F54" i="2"/>
  <c r="F52" i="2"/>
  <c r="E50" i="2"/>
  <c r="J24" i="2"/>
  <c r="E24" i="2"/>
  <c r="J96" i="2"/>
  <c r="J23" i="2"/>
  <c r="J18" i="2"/>
  <c r="E18" i="2"/>
  <c r="F96" i="2" s="1"/>
  <c r="J17" i="2"/>
  <c r="J12" i="2"/>
  <c r="J52" i="2" s="1"/>
  <c r="E7" i="2"/>
  <c r="E89" i="2" s="1"/>
  <c r="L50" i="1"/>
  <c r="AM50" i="1"/>
  <c r="AM49" i="1"/>
  <c r="L49" i="1"/>
  <c r="AM47" i="1"/>
  <c r="L47" i="1"/>
  <c r="L45" i="1"/>
  <c r="L44" i="1"/>
  <c r="J215" i="2"/>
  <c r="J378" i="2"/>
  <c r="BK279" i="2"/>
  <c r="J1123" i="3"/>
  <c r="J998" i="3"/>
  <c r="BK319" i="3"/>
  <c r="BK1277" i="3"/>
  <c r="BK821" i="3"/>
  <c r="J465" i="3"/>
  <c r="J980" i="3"/>
  <c r="J208" i="4"/>
  <c r="J154" i="4"/>
  <c r="J240" i="4"/>
  <c r="BK156" i="4"/>
  <c r="BK114" i="5"/>
  <c r="J88" i="6"/>
  <c r="BK123" i="2"/>
  <c r="J401" i="3"/>
  <c r="J520" i="3"/>
  <c r="J606" i="3"/>
  <c r="BK1519" i="3"/>
  <c r="J1089" i="3"/>
  <c r="J215" i="4"/>
  <c r="BK180" i="4"/>
  <c r="BK204" i="4"/>
  <c r="J130" i="5"/>
  <c r="J147" i="5"/>
  <c r="BK104" i="6"/>
  <c r="BK245" i="2"/>
  <c r="BK215" i="2"/>
  <c r="J176" i="2"/>
  <c r="J861" i="3"/>
  <c r="J458" i="3"/>
  <c r="J440" i="3"/>
  <c r="BK615" i="3"/>
  <c r="J410" i="3"/>
  <c r="J1285" i="3"/>
  <c r="J989" i="3"/>
  <c r="J136" i="4"/>
  <c r="BK210" i="4"/>
  <c r="BK249" i="4"/>
  <c r="BK303" i="4"/>
  <c r="BK120" i="5"/>
  <c r="BK93" i="5"/>
  <c r="J452" i="2"/>
  <c r="BK330" i="2"/>
  <c r="BK578" i="3"/>
  <c r="BK506" i="3"/>
  <c r="J365" i="3"/>
  <c r="BK1468" i="3"/>
  <c r="BK1358" i="3"/>
  <c r="J1258" i="3"/>
  <c r="BK268" i="4"/>
  <c r="BK250" i="4"/>
  <c r="BK216" i="4"/>
  <c r="BK160" i="4"/>
  <c r="J103" i="5"/>
  <c r="J116" i="5"/>
  <c r="BK1107" i="3"/>
  <c r="J717" i="3"/>
  <c r="J392" i="3"/>
  <c r="J771" i="3"/>
  <c r="J526" i="3"/>
  <c r="J265" i="3"/>
  <c r="BK491" i="3"/>
  <c r="BK869" i="3"/>
  <c r="J1438" i="3"/>
  <c r="BK465" i="3"/>
  <c r="J1415" i="3"/>
  <c r="J687" i="3"/>
  <c r="BK1472" i="3"/>
  <c r="J582" i="3"/>
  <c r="J1233" i="3"/>
  <c r="BK279" i="4"/>
  <c r="BK273" i="4"/>
  <c r="BK196" i="4"/>
  <c r="J292" i="4"/>
  <c r="J153" i="4"/>
  <c r="J277" i="4"/>
  <c r="J105" i="4"/>
  <c r="J160" i="4"/>
  <c r="J223" i="4"/>
  <c r="BK121" i="4"/>
  <c r="BK97" i="5"/>
  <c r="BK150" i="5"/>
  <c r="BK154" i="5"/>
  <c r="J99" i="5"/>
  <c r="BK428" i="2"/>
  <c r="BK369" i="2"/>
  <c r="BK233" i="2"/>
  <c r="J1075" i="3"/>
  <c r="BK998" i="3"/>
  <c r="J397" i="3"/>
  <c r="J1448" i="3"/>
  <c r="J872" i="3"/>
  <c r="BK1225" i="3"/>
  <c r="J206" i="4"/>
  <c r="J213" i="4"/>
  <c r="BK285" i="4"/>
  <c r="J294" i="4"/>
  <c r="J150" i="5"/>
  <c r="BK95" i="5"/>
  <c r="BK393" i="2"/>
  <c r="F37" i="2"/>
  <c r="J409" i="2"/>
  <c r="J339" i="2"/>
  <c r="J142" i="2"/>
  <c r="J168" i="2"/>
  <c r="J958" i="3"/>
  <c r="J114" i="3"/>
  <c r="J305" i="3"/>
  <c r="BK536" i="3"/>
  <c r="J928" i="3"/>
  <c r="J799" i="3"/>
  <c r="BK1513" i="3"/>
  <c r="BK166" i="3"/>
  <c r="J469" i="3"/>
  <c r="J543" i="3"/>
  <c r="J624" i="3"/>
  <c r="BK1285" i="3"/>
  <c r="J296" i="4"/>
  <c r="BK171" i="4"/>
  <c r="J168" i="4"/>
  <c r="BK208" i="4"/>
  <c r="J176" i="4"/>
  <c r="BK231" i="4"/>
  <c r="BK164" i="4"/>
  <c r="BK148" i="4"/>
  <c r="J171" i="4"/>
  <c r="J155" i="5"/>
  <c r="BK138" i="5"/>
  <c r="BK155" i="5"/>
  <c r="J463" i="2"/>
  <c r="J233" i="2"/>
  <c r="J654" i="3"/>
  <c r="BK696" i="3"/>
  <c r="J272" i="3"/>
  <c r="BK119" i="3"/>
  <c r="J937" i="3"/>
  <c r="J197" i="3"/>
  <c r="BK667" i="3"/>
  <c r="J1192" i="3"/>
  <c r="BK643" i="3"/>
  <c r="BK921" i="3"/>
  <c r="J1472" i="3"/>
  <c r="J299" i="4"/>
  <c r="BK174" i="4"/>
  <c r="BK98" i="4"/>
  <c r="BK96" i="4"/>
  <c r="BK295" i="4"/>
  <c r="BK136" i="4"/>
  <c r="J142" i="4"/>
  <c r="BK134" i="4"/>
  <c r="BK143" i="5"/>
  <c r="J129" i="5"/>
  <c r="J109" i="5"/>
  <c r="J112" i="6"/>
  <c r="BK466" i="2"/>
  <c r="J164" i="2"/>
  <c r="J195" i="2"/>
  <c r="J322" i="2"/>
  <c r="BK164" i="2"/>
  <c r="J1175" i="3"/>
  <c r="BK945" i="3"/>
  <c r="J555" i="3"/>
  <c r="J1001" i="3"/>
  <c r="BK606" i="3"/>
  <c r="BK949" i="3"/>
  <c r="BK972" i="3"/>
  <c r="J326" i="3"/>
  <c r="J381" i="3"/>
  <c r="BK1387" i="3"/>
  <c r="J1396" i="3"/>
  <c r="BK917" i="3"/>
  <c r="J1424" i="3"/>
  <c r="J758" i="3"/>
  <c r="J1251" i="3"/>
  <c r="J288" i="4"/>
  <c r="J203" i="4"/>
  <c r="J254" i="4"/>
  <c r="J244" i="4"/>
  <c r="BK262" i="4"/>
  <c r="BK158" i="4"/>
  <c r="J159" i="4"/>
  <c r="BK127" i="4"/>
  <c r="J140" i="4"/>
  <c r="J129" i="4"/>
  <c r="BK142" i="5"/>
  <c r="BK134" i="5"/>
  <c r="BK144" i="5"/>
  <c r="BK100" i="5"/>
  <c r="BK486" i="2"/>
  <c r="J136" i="2"/>
  <c r="J364" i="2"/>
  <c r="J602" i="3"/>
  <c r="J377" i="3"/>
  <c r="BK297" i="3"/>
  <c r="J335" i="3"/>
  <c r="J1547" i="3"/>
  <c r="BK415" i="3"/>
  <c r="BK555" i="3"/>
  <c r="J297" i="3"/>
  <c r="J615" i="3"/>
  <c r="BK189" i="3"/>
  <c r="BK478" i="3"/>
  <c r="J1028" i="3"/>
  <c r="BK205" i="4"/>
  <c r="BK214" i="4"/>
  <c r="J230" i="4"/>
  <c r="J228" i="4"/>
  <c r="J167" i="4"/>
  <c r="BK236" i="4"/>
  <c r="BK155" i="4"/>
  <c r="J128" i="5"/>
  <c r="BK122" i="5"/>
  <c r="J97" i="6"/>
  <c r="BK381" i="3"/>
  <c r="BK650" i="3"/>
  <c r="BK540" i="3"/>
  <c r="BK495" i="3"/>
  <c r="BK1147" i="3"/>
  <c r="BK272" i="3"/>
  <c r="J446" i="3"/>
  <c r="J1324" i="3"/>
  <c r="J313" i="3"/>
  <c r="BK799" i="3"/>
  <c r="J229" i="3"/>
  <c r="J643" i="3"/>
  <c r="BK1169" i="3"/>
  <c r="BK263" i="4"/>
  <c r="J262" i="4"/>
  <c r="BK203" i="4"/>
  <c r="BK218" i="4"/>
  <c r="J157" i="4"/>
  <c r="J178" i="4"/>
  <c r="BK225" i="4"/>
  <c r="BK301" i="4"/>
  <c r="BK146" i="5"/>
  <c r="BK130" i="5"/>
  <c r="J127" i="5"/>
  <c r="J104" i="6"/>
  <c r="J150" i="2"/>
  <c r="BK420" i="2"/>
  <c r="BK383" i="2"/>
  <c r="J218" i="2"/>
  <c r="BK107" i="2"/>
  <c r="BK1103" i="3"/>
  <c r="BK937" i="3"/>
  <c r="BK806" i="3"/>
  <c r="BK543" i="3"/>
  <c r="BK749" i="3"/>
  <c r="BK293" i="3"/>
  <c r="BK469" i="3"/>
  <c r="J569" i="3"/>
  <c r="BK1061" i="3"/>
  <c r="J932" i="3"/>
  <c r="J590" i="3"/>
  <c r="J1169" i="3"/>
  <c r="J806" i="3"/>
  <c r="BK316" i="3"/>
  <c r="J1349" i="3"/>
  <c r="BK593" i="3"/>
  <c r="J373" i="3"/>
  <c r="BK1369" i="3"/>
  <c r="BK753" i="3"/>
  <c r="J369" i="3"/>
  <c r="BK1547" i="3"/>
  <c r="J1178" i="3"/>
  <c r="J776" i="3"/>
  <c r="J512" i="3"/>
  <c r="BK197" i="3"/>
  <c r="BK1341" i="3"/>
  <c r="J657" i="3"/>
  <c r="J360" i="3"/>
  <c r="J1293" i="3"/>
  <c r="BK1014" i="3"/>
  <c r="BK864" i="3"/>
  <c r="J233" i="4"/>
  <c r="BK195" i="4"/>
  <c r="BK284" i="4"/>
  <c r="J216" i="4"/>
  <c r="BK165" i="4"/>
  <c r="J232" i="4"/>
  <c r="BK197" i="4"/>
  <c r="J253" i="4"/>
  <c r="J202" i="4"/>
  <c r="J116" i="4"/>
  <c r="J181" i="4"/>
  <c r="J169" i="4"/>
  <c r="J293" i="4"/>
  <c r="J283" i="4"/>
  <c r="J183" i="4"/>
  <c r="J291" i="4"/>
  <c r="J165" i="4"/>
  <c r="BK232" i="4"/>
  <c r="BK223" i="4"/>
  <c r="J141" i="5"/>
  <c r="J154" i="5"/>
  <c r="J105" i="5"/>
  <c r="J102" i="5"/>
  <c r="J101" i="5"/>
  <c r="J152" i="5"/>
  <c r="J120" i="6"/>
  <c r="J414" i="2"/>
  <c r="J211" i="2"/>
  <c r="BK352" i="2"/>
  <c r="J258" i="2"/>
  <c r="BK269" i="2"/>
  <c r="J181" i="2"/>
  <c r="J1118" i="3"/>
  <c r="J443" i="3"/>
  <c r="BK485" i="3"/>
  <c r="J1147" i="3"/>
  <c r="BK955" i="3"/>
  <c r="BK222" i="3"/>
  <c r="BK335" i="3"/>
  <c r="J551" i="3"/>
  <c r="BK1181" i="3"/>
  <c r="J156" i="3"/>
  <c r="BK1096" i="3"/>
  <c r="BK220" i="4"/>
  <c r="BK167" i="4"/>
  <c r="J198" i="4"/>
  <c r="J239" i="4"/>
  <c r="J249" i="4"/>
  <c r="J258" i="4"/>
  <c r="J158" i="4"/>
  <c r="J222" i="4"/>
  <c r="J133" i="4"/>
  <c r="BK112" i="5"/>
  <c r="BK126" i="5"/>
  <c r="BK264" i="2"/>
  <c r="BK403" i="2"/>
  <c r="J383" i="2"/>
  <c r="J313" i="2"/>
  <c r="BK308" i="3"/>
  <c r="BK958" i="3"/>
  <c r="BK1028" i="3"/>
  <c r="BK322" i="3"/>
  <c r="BK1082" i="3"/>
  <c r="BK156" i="3"/>
  <c r="BK410" i="3"/>
  <c r="J319" i="3"/>
  <c r="BK962" i="3"/>
  <c r="J1468" i="3"/>
  <c r="BK142" i="2"/>
  <c r="J207" i="2"/>
  <c r="BK132" i="2"/>
  <c r="J670" i="3"/>
  <c r="J501" i="3"/>
  <c r="J236" i="4"/>
  <c r="BK221" i="4"/>
  <c r="BK243" i="4"/>
  <c r="BK156" i="5"/>
  <c r="BK103" i="5"/>
  <c r="J398" i="2"/>
  <c r="J415" i="3"/>
  <c r="BK450" i="3"/>
  <c r="BK1100" i="3"/>
  <c r="J450" i="3"/>
  <c r="J869" i="3"/>
  <c r="BK654" i="3"/>
  <c r="J1243" i="3"/>
  <c r="J185" i="4"/>
  <c r="J174" i="4"/>
  <c r="J237" i="4"/>
  <c r="BK99" i="4"/>
  <c r="J125" i="5"/>
  <c r="J513" i="2"/>
  <c r="J279" i="2"/>
  <c r="BK205" i="2"/>
  <c r="J316" i="3"/>
  <c r="J593" i="3"/>
  <c r="BK602" i="3"/>
  <c r="J151" i="3"/>
  <c r="J1157" i="3"/>
  <c r="J785" i="3"/>
  <c r="BK160" i="3"/>
  <c r="J267" i="4"/>
  <c r="BK159" i="4"/>
  <c r="BK107" i="4"/>
  <c r="BK166" i="4"/>
  <c r="BK283" i="4"/>
  <c r="J135" i="5"/>
  <c r="J92" i="6"/>
  <c r="BK478" i="2"/>
  <c r="J1369" i="3"/>
  <c r="J298" i="4"/>
  <c r="J131" i="4"/>
  <c r="J1092" i="3"/>
  <c r="BK989" i="3"/>
  <c r="BK708" i="3"/>
  <c r="BK1261" i="3"/>
  <c r="BK170" i="3"/>
  <c r="J1332" i="3"/>
  <c r="J1039" i="3"/>
  <c r="J287" i="4"/>
  <c r="BK244" i="4"/>
  <c r="BK133" i="4"/>
  <c r="J221" i="4"/>
  <c r="J124" i="5"/>
  <c r="J110" i="5"/>
  <c r="J203" i="2"/>
  <c r="BK258" i="2"/>
  <c r="BK952" i="3"/>
  <c r="J720" i="3"/>
  <c r="BK914" i="3"/>
  <c r="J166" i="3"/>
  <c r="J193" i="3"/>
  <c r="J704" i="3"/>
  <c r="J1110" i="3"/>
  <c r="BK1588" i="3"/>
  <c r="J406" i="3"/>
  <c r="J482" i="3"/>
  <c r="J1341" i="3"/>
  <c r="BK647" i="3"/>
  <c r="BK1258" i="3"/>
  <c r="BK1465" i="3"/>
  <c r="J1107" i="3"/>
  <c r="J259" i="4"/>
  <c r="BK299" i="4"/>
  <c r="BK207" i="4"/>
  <c r="J112" i="4"/>
  <c r="J219" i="4"/>
  <c r="BK209" i="4"/>
  <c r="BK153" i="4"/>
  <c r="BK230" i="4"/>
  <c r="J96" i="4"/>
  <c r="J256" i="4"/>
  <c r="BK181" i="4"/>
  <c r="BK135" i="5"/>
  <c r="BK133" i="5"/>
  <c r="J136" i="5"/>
  <c r="BK117" i="6"/>
  <c r="J330" i="2"/>
  <c r="BK207" i="2"/>
  <c r="J949" i="3"/>
  <c r="J308" i="3"/>
  <c r="J248" i="3"/>
  <c r="BK397" i="3"/>
  <c r="J1483" i="3"/>
  <c r="J1301" i="3"/>
  <c r="BK266" i="4"/>
  <c r="BK255" i="4"/>
  <c r="J172" i="4"/>
  <c r="BK168" i="4"/>
  <c r="BK101" i="4"/>
  <c r="BK127" i="5"/>
  <c r="BK119" i="2"/>
  <c r="BK102" i="2"/>
  <c r="BK176" i="2"/>
  <c r="J141" i="3"/>
  <c r="BK201" i="3"/>
  <c r="J574" i="3"/>
  <c r="BK1456" i="3"/>
  <c r="J494" i="2"/>
  <c r="BK472" i="2"/>
  <c r="BK513" i="2"/>
  <c r="BK512" i="2" s="1"/>
  <c r="J512" i="2" s="1"/>
  <c r="J79" i="2" s="1"/>
  <c r="BK160" i="2"/>
  <c r="BK704" i="3"/>
  <c r="J731" i="3"/>
  <c r="BK848" i="3"/>
  <c r="J125" i="3"/>
  <c r="BK377" i="3"/>
  <c r="BK1055" i="3"/>
  <c r="J1588" i="3"/>
  <c r="BK252" i="4"/>
  <c r="J266" i="4"/>
  <c r="BK140" i="4"/>
  <c r="BK213" i="4"/>
  <c r="BK94" i="4"/>
  <c r="J112" i="5"/>
  <c r="BK116" i="5"/>
  <c r="J145" i="5"/>
  <c r="BK503" i="2"/>
  <c r="BK440" i="3"/>
  <c r="BK1157" i="3"/>
  <c r="J548" i="3"/>
  <c r="BK551" i="3"/>
  <c r="BK1493" i="3"/>
  <c r="J1309" i="3"/>
  <c r="J293" i="3"/>
  <c r="J255" i="4"/>
  <c r="BK154" i="4"/>
  <c r="J207" i="4"/>
  <c r="BK247" i="4"/>
  <c r="J297" i="4"/>
  <c r="J204" i="4"/>
  <c r="J117" i="5"/>
  <c r="BK110" i="5"/>
  <c r="BK105" i="5"/>
  <c r="J458" i="2"/>
  <c r="AS54" i="1"/>
  <c r="BK146" i="2"/>
  <c r="BK680" i="3"/>
  <c r="BK861" i="3"/>
  <c r="BK392" i="3"/>
  <c r="J162" i="4"/>
  <c r="J142" i="5"/>
  <c r="J157" i="5"/>
  <c r="BK211" i="2"/>
  <c r="BK388" i="2"/>
  <c r="BK222" i="2"/>
  <c r="J133" i="3"/>
  <c r="BK855" i="3"/>
  <c r="BK1178" i="3"/>
  <c r="BK1301" i="3"/>
  <c r="J1061" i="3"/>
  <c r="BK1233" i="3"/>
  <c r="J1513" i="3"/>
  <c r="BK292" i="4"/>
  <c r="J182" i="4"/>
  <c r="BK286" i="4"/>
  <c r="BK239" i="4"/>
  <c r="BK242" i="4"/>
  <c r="BK129" i="5"/>
  <c r="BK136" i="5"/>
  <c r="J137" i="5"/>
  <c r="BK687" i="3"/>
  <c r="BK185" i="3"/>
  <c r="J1055" i="3"/>
  <c r="BK210" i="3"/>
  <c r="BK585" i="3"/>
  <c r="BK406" i="3"/>
  <c r="J1160" i="3"/>
  <c r="J1277" i="3"/>
  <c r="J200" i="4"/>
  <c r="BK162" i="4"/>
  <c r="J101" i="4"/>
  <c r="BK105" i="4"/>
  <c r="J263" i="4"/>
  <c r="J289" i="4"/>
  <c r="BK198" i="4"/>
  <c r="BK102" i="5"/>
  <c r="J100" i="6"/>
  <c r="BK452" i="2"/>
  <c r="J172" i="2"/>
  <c r="J102" i="2"/>
  <c r="BK968" i="3"/>
  <c r="J664" i="3"/>
  <c r="BK624" i="3"/>
  <c r="J972" i="3"/>
  <c r="BK193" i="3"/>
  <c r="J711" i="3"/>
  <c r="BK133" i="3"/>
  <c r="BK141" i="3"/>
  <c r="J170" i="3"/>
  <c r="BK1172" i="3"/>
  <c r="BK114" i="3"/>
  <c r="BK872" i="3"/>
  <c r="J322" i="3"/>
  <c r="J1236" i="3"/>
  <c r="BK816" i="3"/>
  <c r="BK1405" i="3"/>
  <c r="J811" i="3"/>
  <c r="J1358" i="3"/>
  <c r="BK932" i="3"/>
  <c r="J210" i="4"/>
  <c r="BK260" i="4"/>
  <c r="J94" i="4"/>
  <c r="J199" i="4"/>
  <c r="J248" i="4"/>
  <c r="J191" i="4"/>
  <c r="J212" i="4"/>
  <c r="BK297" i="4"/>
  <c r="BK112" i="4"/>
  <c r="BK169" i="4"/>
  <c r="BK265" i="4"/>
  <c r="BK980" i="3"/>
  <c r="J667" i="3"/>
  <c r="BK1050" i="3"/>
  <c r="J536" i="3"/>
  <c r="J1563" i="3"/>
  <c r="J1103" i="3"/>
  <c r="BK1309" i="3"/>
  <c r="BK1448" i="3"/>
  <c r="BK1438" i="3"/>
  <c r="BK234" i="4"/>
  <c r="BK219" i="4"/>
  <c r="BK152" i="4"/>
  <c r="J107" i="4"/>
  <c r="J225" i="4"/>
  <c r="BK140" i="5"/>
  <c r="BK131" i="5"/>
  <c r="BK88" i="6"/>
  <c r="J146" i="2"/>
  <c r="J240" i="2"/>
  <c r="J650" i="3"/>
  <c r="BK664" i="3"/>
  <c r="J498" i="3"/>
  <c r="J1405" i="3"/>
  <c r="BK401" i="3"/>
  <c r="BK802" i="3"/>
  <c r="J205" i="2"/>
  <c r="J245" i="2"/>
  <c r="BK186" i="2"/>
  <c r="J914" i="3"/>
  <c r="J205" i="3"/>
  <c r="BK1089" i="3"/>
  <c r="J1378" i="3"/>
  <c r="BK1503" i="3"/>
  <c r="BK1211" i="3"/>
  <c r="J99" i="4"/>
  <c r="BK259" i="4"/>
  <c r="BK254" i="4"/>
  <c r="J261" i="4"/>
  <c r="BK147" i="5"/>
  <c r="BK113" i="5"/>
  <c r="J478" i="2"/>
  <c r="BK1160" i="3"/>
  <c r="BK200" i="4"/>
  <c r="J242" i="4"/>
  <c r="BK206" i="4"/>
  <c r="BK300" i="4"/>
  <c r="BK152" i="5"/>
  <c r="J107" i="5"/>
  <c r="BK409" i="2"/>
  <c r="J285" i="2"/>
  <c r="BK1075" i="3"/>
  <c r="BK785" i="3"/>
  <c r="J1100" i="3"/>
  <c r="J825" i="3"/>
  <c r="BK711" i="3"/>
  <c r="BK246" i="4"/>
  <c r="BK237" i="4"/>
  <c r="J250" i="4"/>
  <c r="J251" i="4"/>
  <c r="J151" i="5"/>
  <c r="J100" i="5"/>
  <c r="J955" i="3"/>
  <c r="J182" i="3"/>
  <c r="J279" i="3"/>
  <c r="BK1078" i="3"/>
  <c r="BK369" i="3"/>
  <c r="BK1424" i="3"/>
  <c r="J1493" i="3"/>
  <c r="J1387" i="3"/>
  <c r="J155" i="4"/>
  <c r="J260" i="4"/>
  <c r="BK185" i="4"/>
  <c r="BK163" i="4"/>
  <c r="BK138" i="4"/>
  <c r="J300" i="4"/>
  <c r="J98" i="5"/>
  <c r="BK119" i="5"/>
  <c r="J466" i="2"/>
  <c r="J132" i="2"/>
  <c r="J1050" i="3"/>
  <c r="J848" i="3"/>
  <c r="J109" i="3"/>
  <c r="J855" i="3"/>
  <c r="J302" i="3"/>
  <c r="J485" i="3"/>
  <c r="BK498" i="3"/>
  <c r="BK984" i="3"/>
  <c r="BK512" i="3"/>
  <c r="J1269" i="3"/>
  <c r="BK205" i="3"/>
  <c r="BK1197" i="3"/>
  <c r="BK559" i="3"/>
  <c r="J834" i="3"/>
  <c r="J1503" i="3"/>
  <c r="J1044" i="3"/>
  <c r="BK215" i="4"/>
  <c r="BK238" i="4"/>
  <c r="J245" i="4"/>
  <c r="J284" i="4"/>
  <c r="BK170" i="4"/>
  <c r="J246" i="4"/>
  <c r="BK222" i="4"/>
  <c r="BK217" i="4"/>
  <c r="J264" i="4"/>
  <c r="J209" i="4"/>
  <c r="J119" i="5"/>
  <c r="J126" i="5"/>
  <c r="J143" i="5"/>
  <c r="BK107" i="5"/>
  <c r="J486" i="2"/>
  <c r="BK113" i="2"/>
  <c r="BK326" i="2"/>
  <c r="J107" i="2"/>
  <c r="BK125" i="3"/>
  <c r="BK520" i="3"/>
  <c r="BK501" i="3"/>
  <c r="BK1251" i="3"/>
  <c r="BK758" i="3"/>
  <c r="J597" i="3"/>
  <c r="BK178" i="4"/>
  <c r="J150" i="4"/>
  <c r="J118" i="4"/>
  <c r="J275" i="4"/>
  <c r="BK111" i="5"/>
  <c r="BK148" i="5"/>
  <c r="BK463" i="2"/>
  <c r="J369" i="2"/>
  <c r="BK928" i="3"/>
  <c r="J422" i="3"/>
  <c r="BK1243" i="3"/>
  <c r="BK1236" i="3"/>
  <c r="BK657" i="3"/>
  <c r="J264" i="2"/>
  <c r="BK364" i="2"/>
  <c r="BK213" i="2"/>
  <c r="J113" i="2"/>
  <c r="BK582" i="3"/>
  <c r="J891" i="3"/>
  <c r="J565" i="3"/>
  <c r="J454" i="3"/>
  <c r="J680" i="3"/>
  <c r="J821" i="3"/>
  <c r="BK1415" i="3"/>
  <c r="BK211" i="4"/>
  <c r="BK240" i="4"/>
  <c r="BK293" i="4"/>
  <c r="J111" i="4"/>
  <c r="BK129" i="4"/>
  <c r="BK258" i="4"/>
  <c r="J132" i="5"/>
  <c r="BK139" i="5"/>
  <c r="J108" i="6"/>
  <c r="J420" i="2"/>
  <c r="J1085" i="3"/>
  <c r="BK776" i="3"/>
  <c r="BK1066" i="3"/>
  <c r="BK244" i="3"/>
  <c r="J1082" i="3"/>
  <c r="BK365" i="3"/>
  <c r="J764" i="3"/>
  <c r="BK565" i="3"/>
  <c r="J285" i="4"/>
  <c r="BK282" i="4"/>
  <c r="J247" i="4"/>
  <c r="BK257" i="4"/>
  <c r="BK248" i="4"/>
  <c r="BK290" i="4"/>
  <c r="J265" i="4"/>
  <c r="BK101" i="5"/>
  <c r="J122" i="5"/>
  <c r="J403" i="2"/>
  <c r="BK339" i="2"/>
  <c r="BK252" i="2"/>
  <c r="J1014" i="3"/>
  <c r="J388" i="3"/>
  <c r="BK886" i="3"/>
  <c r="BK1115" i="3"/>
  <c r="BK458" i="3"/>
  <c r="BK151" i="3"/>
  <c r="BK248" i="3"/>
  <c r="J1211" i="3"/>
  <c r="BK1153" i="3"/>
  <c r="BK1332" i="3"/>
  <c r="J229" i="4"/>
  <c r="BK277" i="4"/>
  <c r="J218" i="4"/>
  <c r="J220" i="4"/>
  <c r="BK182" i="4"/>
  <c r="J268" i="4"/>
  <c r="BK256" i="4"/>
  <c r="BK150" i="4"/>
  <c r="BK106" i="5"/>
  <c r="BK112" i="6"/>
  <c r="BK375" i="2"/>
  <c r="BK891" i="3"/>
  <c r="J585" i="3"/>
  <c r="BK1123" i="3"/>
  <c r="BK795" i="3"/>
  <c r="J1465" i="3"/>
  <c r="BK1269" i="3"/>
  <c r="BK924" i="3"/>
  <c r="J921" i="3"/>
  <c r="J170" i="4"/>
  <c r="J243" i="4"/>
  <c r="J286" i="4"/>
  <c r="BK114" i="4"/>
  <c r="J301" i="4"/>
  <c r="BK131" i="4"/>
  <c r="BK91" i="5"/>
  <c r="J104" i="5"/>
  <c r="J91" i="5"/>
  <c r="J299" i="2"/>
  <c r="J843" i="3"/>
  <c r="BK215" i="3"/>
  <c r="BK326" i="3"/>
  <c r="J1078" i="3"/>
  <c r="J1217" i="3"/>
  <c r="J968" i="3"/>
  <c r="BK526" i="3"/>
  <c r="BK373" i="3"/>
  <c r="J924" i="3"/>
  <c r="J235" i="4"/>
  <c r="BK191" i="4"/>
  <c r="BK183" i="4"/>
  <c r="J269" i="4"/>
  <c r="J166" i="4"/>
  <c r="J149" i="5"/>
  <c r="J148" i="5"/>
  <c r="BK108" i="5"/>
  <c r="J472" i="2"/>
  <c r="BK398" i="2"/>
  <c r="BK154" i="2"/>
  <c r="BK1044" i="3"/>
  <c r="BK881" i="3"/>
  <c r="J119" i="3"/>
  <c r="BK446" i="3"/>
  <c r="BK229" i="3"/>
  <c r="J941" i="3"/>
  <c r="BK360" i="3"/>
  <c r="BK548" i="3"/>
  <c r="J795" i="3"/>
  <c r="J1184" i="3"/>
  <c r="J244" i="3"/>
  <c r="J1153" i="3"/>
  <c r="J286" i="3"/>
  <c r="J1476" i="3"/>
  <c r="J945" i="3"/>
  <c r="BK302" i="3"/>
  <c r="J984" i="3"/>
  <c r="J540" i="3"/>
  <c r="BK1378" i="3"/>
  <c r="J952" i="3"/>
  <c r="BK269" i="4"/>
  <c r="BK157" i="4"/>
  <c r="BK241" i="4"/>
  <c r="BK118" i="4"/>
  <c r="BK161" i="4"/>
  <c r="J234" i="4"/>
  <c r="BK271" i="4"/>
  <c r="J211" i="4"/>
  <c r="BK233" i="4"/>
  <c r="J252" i="4"/>
  <c r="BK146" i="4"/>
  <c r="BK298" i="4"/>
  <c r="J138" i="4"/>
  <c r="BK124" i="4"/>
  <c r="BK119" i="4"/>
  <c r="J120" i="5"/>
  <c r="BK137" i="5"/>
  <c r="J95" i="5"/>
  <c r="J133" i="5"/>
  <c r="J117" i="6"/>
  <c r="BK285" i="2"/>
  <c r="J388" i="2"/>
  <c r="BK313" i="2"/>
  <c r="BK203" i="2"/>
  <c r="BK172" i="2"/>
  <c r="BK843" i="3"/>
  <c r="BK182" i="3"/>
  <c r="BK279" i="3"/>
  <c r="J160" i="3"/>
  <c r="BK1192" i="3"/>
  <c r="J491" i="3"/>
  <c r="J222" i="3"/>
  <c r="J495" i="3"/>
  <c r="BK899" i="3"/>
  <c r="BK261" i="4"/>
  <c r="BK116" i="4"/>
  <c r="BK176" i="4"/>
  <c r="BK287" i="4"/>
  <c r="BK199" i="4"/>
  <c r="BK132" i="5"/>
  <c r="J144" i="5"/>
  <c r="J428" i="2"/>
  <c r="J326" i="2"/>
  <c r="BK590" i="3"/>
  <c r="BK941" i="3"/>
  <c r="J753" i="3"/>
  <c r="J881" i="3"/>
  <c r="J506" i="3"/>
  <c r="J1261" i="3"/>
  <c r="BK458" i="2"/>
  <c r="BK322" i="2"/>
  <c r="BK240" i="2"/>
  <c r="BK1072" i="3"/>
  <c r="J530" i="3"/>
  <c r="BK286" i="3"/>
  <c r="J831" i="3"/>
  <c r="BK1039" i="3"/>
  <c r="BK1349" i="3"/>
  <c r="BK275" i="4"/>
  <c r="BK111" i="4"/>
  <c r="J214" i="4"/>
  <c r="J180" i="4"/>
  <c r="J127" i="4"/>
  <c r="J138" i="5"/>
  <c r="BK120" i="6"/>
  <c r="BK168" i="2"/>
  <c r="J1115" i="3"/>
  <c r="BK811" i="3"/>
  <c r="J1366" i="3"/>
  <c r="BK1324" i="3"/>
  <c r="BK1187" i="3"/>
  <c r="J962" i="3"/>
  <c r="BK245" i="4"/>
  <c r="J148" i="4"/>
  <c r="J119" i="4"/>
  <c r="J201" i="4"/>
  <c r="BK104" i="5"/>
  <c r="BK98" i="5"/>
  <c r="BK97" i="6"/>
  <c r="BK128" i="2"/>
  <c r="J123" i="2"/>
  <c r="J119" i="2"/>
  <c r="BK771" i="3"/>
  <c r="BK422" i="3"/>
  <c r="J696" i="3"/>
  <c r="BK1085" i="3"/>
  <c r="BK109" i="3"/>
  <c r="J210" i="3"/>
  <c r="J1456" i="3"/>
  <c r="J152" i="4"/>
  <c r="BK294" i="4"/>
  <c r="BK253" i="4"/>
  <c r="BK224" i="4"/>
  <c r="J257" i="4"/>
  <c r="BK157" i="5"/>
  <c r="J93" i="5"/>
  <c r="J375" i="2"/>
  <c r="BK316" i="2"/>
  <c r="J473" i="3"/>
  <c r="J633" i="3"/>
  <c r="J1225" i="3"/>
  <c r="J189" i="3"/>
  <c r="BK313" i="3"/>
  <c r="BK1118" i="3"/>
  <c r="J156" i="4"/>
  <c r="BK172" i="4"/>
  <c r="BK142" i="4"/>
  <c r="J224" i="4"/>
  <c r="BK149" i="5"/>
  <c r="BK108" i="6"/>
  <c r="BK908" i="3"/>
  <c r="BK825" i="3"/>
  <c r="BK597" i="3"/>
  <c r="BK1476" i="3"/>
  <c r="BK1563" i="3"/>
  <c r="BK1217" i="3"/>
  <c r="J816" i="3"/>
  <c r="BK289" i="4"/>
  <c r="BK202" i="4"/>
  <c r="BK267" i="4"/>
  <c r="J279" i="4"/>
  <c r="J163" i="4"/>
  <c r="BK264" i="4"/>
  <c r="BK124" i="5"/>
  <c r="J503" i="2"/>
  <c r="BK414" i="2"/>
  <c r="BK530" i="3"/>
  <c r="J917" i="3"/>
  <c r="J178" i="3"/>
  <c r="BK1483" i="3"/>
  <c r="BK443" i="3"/>
  <c r="J1197" i="3"/>
  <c r="J185" i="3"/>
  <c r="J864" i="3"/>
  <c r="BK1184" i="3"/>
  <c r="BK258" i="3"/>
  <c r="BK1205" i="3"/>
  <c r="J295" i="4"/>
  <c r="J114" i="4"/>
  <c r="J217" i="4"/>
  <c r="J241" i="4"/>
  <c r="BK193" i="4"/>
  <c r="J124" i="4"/>
  <c r="J103" i="4"/>
  <c r="BK144" i="4"/>
  <c r="BK288" i="4"/>
  <c r="J113" i="5"/>
  <c r="J97" i="5"/>
  <c r="J114" i="5"/>
  <c r="J156" i="5"/>
  <c r="BK100" i="6"/>
  <c r="J160" i="2"/>
  <c r="BK218" i="2"/>
  <c r="BK150" i="2"/>
  <c r="BK670" i="3"/>
  <c r="BK831" i="3"/>
  <c r="BK717" i="3"/>
  <c r="J708" i="3"/>
  <c r="J201" i="3"/>
  <c r="BK1293" i="3"/>
  <c r="BK1001" i="3"/>
  <c r="BK291" i="4"/>
  <c r="J282" i="4"/>
  <c r="J196" i="4"/>
  <c r="J238" i="4"/>
  <c r="J139" i="5"/>
  <c r="BK145" i="5"/>
  <c r="BK92" i="6"/>
  <c r="BK195" i="2"/>
  <c r="J213" i="2"/>
  <c r="BK482" i="3"/>
  <c r="BK1175" i="3"/>
  <c r="J1172" i="3"/>
  <c r="BK454" i="3"/>
  <c r="BK299" i="2"/>
  <c r="J802" i="3"/>
  <c r="J173" i="3"/>
  <c r="J478" i="3"/>
  <c r="J1187" i="3"/>
  <c r="J1205" i="3"/>
  <c r="J1066" i="3"/>
  <c r="BK251" i="4"/>
  <c r="J195" i="4"/>
  <c r="J98" i="4"/>
  <c r="J134" i="4"/>
  <c r="J131" i="5"/>
  <c r="J215" i="3"/>
  <c r="BK305" i="3"/>
  <c r="BK1366" i="3"/>
  <c r="BK212" i="4"/>
  <c r="J109" i="4"/>
  <c r="BK228" i="4"/>
  <c r="J161" i="4"/>
  <c r="J226" i="4"/>
  <c r="BK141" i="5"/>
  <c r="J106" i="5"/>
  <c r="J154" i="2"/>
  <c r="J316" i="2"/>
  <c r="J222" i="2"/>
  <c r="J1096" i="3"/>
  <c r="J839" i="3"/>
  <c r="BK1110" i="3"/>
  <c r="BK173" i="3"/>
  <c r="BK1396" i="3"/>
  <c r="J749" i="3"/>
  <c r="BK633" i="3"/>
  <c r="BK569" i="3"/>
  <c r="J886" i="3"/>
  <c r="BK229" i="4"/>
  <c r="J193" i="4"/>
  <c r="BK103" i="4"/>
  <c r="J164" i="4"/>
  <c r="BK99" i="5"/>
  <c r="J111" i="5"/>
  <c r="J186" i="2"/>
  <c r="BK181" i="2"/>
  <c r="J1072" i="3"/>
  <c r="J559" i="3"/>
  <c r="BK388" i="3"/>
  <c r="J700" i="3"/>
  <c r="J578" i="3"/>
  <c r="J273" i="4"/>
  <c r="BK201" i="4"/>
  <c r="BK296" i="4"/>
  <c r="J303" i="4"/>
  <c r="J134" i="5"/>
  <c r="J140" i="5"/>
  <c r="BK834" i="3"/>
  <c r="BK574" i="3"/>
  <c r="J908" i="3"/>
  <c r="J647" i="3"/>
  <c r="BK839" i="3"/>
  <c r="BK720" i="3"/>
  <c r="J1519" i="3"/>
  <c r="BK226" i="4"/>
  <c r="BK235" i="4"/>
  <c r="J197" i="4"/>
  <c r="BK109" i="4"/>
  <c r="J146" i="4"/>
  <c r="BK117" i="5"/>
  <c r="BK151" i="5"/>
  <c r="BK494" i="2"/>
  <c r="BK378" i="2"/>
  <c r="J271" i="4"/>
  <c r="BK128" i="5"/>
  <c r="J146" i="5"/>
  <c r="BK125" i="5"/>
  <c r="J108" i="5"/>
  <c r="J252" i="2"/>
  <c r="J393" i="2"/>
  <c r="BK136" i="2"/>
  <c r="J128" i="2"/>
  <c r="BK731" i="3"/>
  <c r="J899" i="3"/>
  <c r="BK1092" i="3"/>
  <c r="BK473" i="3"/>
  <c r="J1181" i="3"/>
  <c r="BK764" i="3"/>
  <c r="J290" i="4"/>
  <c r="J231" i="4"/>
  <c r="J121" i="4"/>
  <c r="J205" i="4"/>
  <c r="J144" i="4"/>
  <c r="BK109" i="5"/>
  <c r="J269" i="2"/>
  <c r="J352" i="2"/>
  <c r="J258" i="3"/>
  <c r="BK700" i="3"/>
  <c r="BK265" i="3"/>
  <c r="BK178" i="3"/>
  <c r="R1562" i="3" l="1"/>
  <c r="BK127" i="2"/>
  <c r="J127" i="2" s="1"/>
  <c r="J62" i="2" s="1"/>
  <c r="BK221" i="2"/>
  <c r="J221" i="2" s="1"/>
  <c r="J66" i="2" s="1"/>
  <c r="R268" i="2"/>
  <c r="BK377" i="2"/>
  <c r="J377" i="2" s="1"/>
  <c r="J72" i="2" s="1"/>
  <c r="R465" i="2"/>
  <c r="T477" i="2"/>
  <c r="R108" i="3"/>
  <c r="T214" i="3"/>
  <c r="R312" i="3"/>
  <c r="R468" i="3"/>
  <c r="P505" i="3"/>
  <c r="R801" i="3"/>
  <c r="R863" i="3"/>
  <c r="R871" i="3"/>
  <c r="R916" i="3"/>
  <c r="P923" i="3"/>
  <c r="R1077" i="3"/>
  <c r="R1159" i="3"/>
  <c r="R1260" i="3"/>
  <c r="T1467" i="3"/>
  <c r="R93" i="4"/>
  <c r="R151" i="4"/>
  <c r="P139" i="4"/>
  <c r="T227" i="4"/>
  <c r="T94" i="5"/>
  <c r="T115" i="5"/>
  <c r="P153" i="5"/>
  <c r="P127" i="2"/>
  <c r="P268" i="2"/>
  <c r="T377" i="2"/>
  <c r="BK465" i="2"/>
  <c r="J465" i="2"/>
  <c r="J75" i="2" s="1"/>
  <c r="P165" i="3"/>
  <c r="T325" i="3"/>
  <c r="BK605" i="3"/>
  <c r="J605" i="3" s="1"/>
  <c r="J71" i="3" s="1"/>
  <c r="BK871" i="3"/>
  <c r="J871" i="3"/>
  <c r="J74" i="3"/>
  <c r="BK923" i="3"/>
  <c r="J923" i="3"/>
  <c r="J76" i="3"/>
  <c r="BK1077" i="3"/>
  <c r="J1077" i="3"/>
  <c r="J78" i="3"/>
  <c r="T1109" i="3"/>
  <c r="T1117" i="3"/>
  <c r="BK1368" i="3"/>
  <c r="J1368" i="3" s="1"/>
  <c r="J84" i="3" s="1"/>
  <c r="BK120" i="4"/>
  <c r="J120" i="4" s="1"/>
  <c r="J63" i="4" s="1"/>
  <c r="P227" i="4"/>
  <c r="T139" i="4"/>
  <c r="T177" i="4"/>
  <c r="P121" i="5"/>
  <c r="T127" i="2"/>
  <c r="R221" i="2"/>
  <c r="BK321" i="2"/>
  <c r="J321" i="2" s="1"/>
  <c r="J71" i="2" s="1"/>
  <c r="R377" i="2"/>
  <c r="P465" i="2"/>
  <c r="T108" i="3"/>
  <c r="P214" i="3"/>
  <c r="P312" i="3"/>
  <c r="P468" i="3"/>
  <c r="R505" i="3"/>
  <c r="T801" i="3"/>
  <c r="P863" i="3"/>
  <c r="P871" i="3"/>
  <c r="P916" i="3"/>
  <c r="R923" i="3"/>
  <c r="T1077" i="3"/>
  <c r="T1159" i="3"/>
  <c r="T1235" i="3"/>
  <c r="T1368" i="3"/>
  <c r="BK139" i="4"/>
  <c r="J139" i="4"/>
  <c r="J64" i="4"/>
  <c r="T151" i="4"/>
  <c r="P173" i="4"/>
  <c r="T173" i="4"/>
  <c r="T281" i="4"/>
  <c r="T101" i="2"/>
  <c r="P221" i="2"/>
  <c r="R321" i="2"/>
  <c r="T413" i="2"/>
  <c r="R165" i="3"/>
  <c r="P325" i="3"/>
  <c r="R605" i="3"/>
  <c r="R957" i="3"/>
  <c r="P1109" i="3"/>
  <c r="P1117" i="3"/>
  <c r="BK1235" i="3"/>
  <c r="J1235" i="3" s="1"/>
  <c r="J82" i="3" s="1"/>
  <c r="R1368" i="3"/>
  <c r="BK93" i="4"/>
  <c r="R139" i="4"/>
  <c r="R177" i="4"/>
  <c r="T121" i="5"/>
  <c r="BK101" i="2"/>
  <c r="J101" i="2"/>
  <c r="J61" i="2" s="1"/>
  <c r="BK202" i="2"/>
  <c r="J202" i="2" s="1"/>
  <c r="J63" i="2" s="1"/>
  <c r="T268" i="2"/>
  <c r="P377" i="2"/>
  <c r="P477" i="2"/>
  <c r="P108" i="3"/>
  <c r="P107" i="3" s="1"/>
  <c r="R214" i="3"/>
  <c r="T312" i="3"/>
  <c r="P605" i="3"/>
  <c r="BK957" i="3"/>
  <c r="J957" i="3" s="1"/>
  <c r="J77" i="3" s="1"/>
  <c r="BK1159" i="3"/>
  <c r="J1159" i="3"/>
  <c r="J81" i="3"/>
  <c r="P1260" i="3"/>
  <c r="P1467" i="3"/>
  <c r="P120" i="4"/>
  <c r="R227" i="4"/>
  <c r="R94" i="5"/>
  <c r="BK118" i="5"/>
  <c r="J118" i="5"/>
  <c r="J65" i="5" s="1"/>
  <c r="R153" i="5"/>
  <c r="T87" i="6"/>
  <c r="P93" i="4"/>
  <c r="P151" i="4"/>
  <c r="BK173" i="4"/>
  <c r="J173" i="4"/>
  <c r="J66" i="4" s="1"/>
  <c r="R173" i="4"/>
  <c r="R281" i="4"/>
  <c r="BK94" i="5"/>
  <c r="J94" i="5"/>
  <c r="J63" i="5" s="1"/>
  <c r="P115" i="5"/>
  <c r="T118" i="5"/>
  <c r="R87" i="6"/>
  <c r="BK111" i="6"/>
  <c r="J111" i="6" s="1"/>
  <c r="J65" i="6" s="1"/>
  <c r="P90" i="5"/>
  <c r="BK121" i="5"/>
  <c r="J121" i="5"/>
  <c r="J66" i="5"/>
  <c r="BK153" i="5"/>
  <c r="J153" i="5" s="1"/>
  <c r="J67" i="5" s="1"/>
  <c r="R96" i="6"/>
  <c r="R101" i="2"/>
  <c r="R202" i="2"/>
  <c r="BK268" i="2"/>
  <c r="J268" i="2"/>
  <c r="J69" i="2" s="1"/>
  <c r="BK413" i="2"/>
  <c r="J413" i="2"/>
  <c r="J74" i="2"/>
  <c r="BK477" i="2"/>
  <c r="J477" i="2" s="1"/>
  <c r="J76" i="2" s="1"/>
  <c r="BK214" i="3"/>
  <c r="J214" i="3"/>
  <c r="J64" i="3"/>
  <c r="BK312" i="3"/>
  <c r="J312" i="3"/>
  <c r="J65" i="3" s="1"/>
  <c r="BK468" i="3"/>
  <c r="J468" i="3"/>
  <c r="J67" i="3"/>
  <c r="T505" i="3"/>
  <c r="BK801" i="3"/>
  <c r="J801" i="3" s="1"/>
  <c r="J72" i="3" s="1"/>
  <c r="T957" i="3"/>
  <c r="R1109" i="3"/>
  <c r="R1117" i="3"/>
  <c r="R1235" i="3"/>
  <c r="P1368" i="3"/>
  <c r="R120" i="4"/>
  <c r="BK177" i="4"/>
  <c r="J177" i="4"/>
  <c r="J67" i="4"/>
  <c r="P281" i="4"/>
  <c r="BK90" i="5"/>
  <c r="J90" i="5"/>
  <c r="J62" i="5"/>
  <c r="T90" i="5"/>
  <c r="BK115" i="5"/>
  <c r="J115" i="5"/>
  <c r="J64" i="5" s="1"/>
  <c r="P118" i="5"/>
  <c r="BK96" i="6"/>
  <c r="J96" i="6"/>
  <c r="J62" i="6"/>
  <c r="P111" i="6"/>
  <c r="R127" i="2"/>
  <c r="T202" i="2"/>
  <c r="T221" i="2"/>
  <c r="T220" i="2" s="1"/>
  <c r="T321" i="2"/>
  <c r="P413" i="2"/>
  <c r="T465" i="2"/>
  <c r="BK485" i="2"/>
  <c r="J485" i="2"/>
  <c r="J77" i="2"/>
  <c r="BK108" i="3"/>
  <c r="J108" i="3" s="1"/>
  <c r="J61" i="3" s="1"/>
  <c r="T165" i="3"/>
  <c r="R325" i="3"/>
  <c r="T468" i="3"/>
  <c r="BK505" i="3"/>
  <c r="J505" i="3"/>
  <c r="J68" i="3" s="1"/>
  <c r="P801" i="3"/>
  <c r="BK863" i="3"/>
  <c r="J863" i="3" s="1"/>
  <c r="J73" i="3" s="1"/>
  <c r="T863" i="3"/>
  <c r="T604" i="3" s="1"/>
  <c r="T871" i="3"/>
  <c r="BK916" i="3"/>
  <c r="J916" i="3" s="1"/>
  <c r="J75" i="3" s="1"/>
  <c r="T916" i="3"/>
  <c r="T923" i="3"/>
  <c r="P1077" i="3"/>
  <c r="BK1109" i="3"/>
  <c r="J1109" i="3" s="1"/>
  <c r="J79" i="3" s="1"/>
  <c r="P1159" i="3"/>
  <c r="P1235" i="3"/>
  <c r="T1260" i="3"/>
  <c r="R1467" i="3"/>
  <c r="T93" i="4"/>
  <c r="BK151" i="4"/>
  <c r="J151" i="4"/>
  <c r="J65" i="4"/>
  <c r="P177" i="4"/>
  <c r="BK281" i="4"/>
  <c r="J281" i="4" s="1"/>
  <c r="J69" i="4" s="1"/>
  <c r="R90" i="5"/>
  <c r="R121" i="5"/>
  <c r="P87" i="6"/>
  <c r="T96" i="6"/>
  <c r="R111" i="6"/>
  <c r="P101" i="2"/>
  <c r="P202" i="2"/>
  <c r="P100" i="2" s="1"/>
  <c r="P321" i="2"/>
  <c r="R413" i="2"/>
  <c r="BK165" i="3"/>
  <c r="J165" i="3" s="1"/>
  <c r="J62" i="3" s="1"/>
  <c r="BK325" i="3"/>
  <c r="J325" i="3"/>
  <c r="J66" i="3" s="1"/>
  <c r="T605" i="3"/>
  <c r="P957" i="3"/>
  <c r="BK1117" i="3"/>
  <c r="J1117" i="3" s="1"/>
  <c r="J80" i="3" s="1"/>
  <c r="BK1260" i="3"/>
  <c r="J1260" i="3" s="1"/>
  <c r="J83" i="3" s="1"/>
  <c r="BK1467" i="3"/>
  <c r="J1467" i="3"/>
  <c r="J85" i="3" s="1"/>
  <c r="T120" i="4"/>
  <c r="BK227" i="4"/>
  <c r="J227" i="4"/>
  <c r="J68" i="4"/>
  <c r="P94" i="5"/>
  <c r="P89" i="5"/>
  <c r="P88" i="5" s="1"/>
  <c r="P87" i="5" s="1"/>
  <c r="AU58" i="1" s="1"/>
  <c r="R115" i="5"/>
  <c r="R118" i="5"/>
  <c r="T153" i="5"/>
  <c r="BK87" i="6"/>
  <c r="P96" i="6"/>
  <c r="T111" i="6"/>
  <c r="BK408" i="2"/>
  <c r="J408" i="2" s="1"/>
  <c r="J73" i="2" s="1"/>
  <c r="BK217" i="2"/>
  <c r="J217" i="2" s="1"/>
  <c r="J64" i="2" s="1"/>
  <c r="BK209" i="3"/>
  <c r="J209" i="3"/>
  <c r="J63" i="3" s="1"/>
  <c r="BK257" i="2"/>
  <c r="J257" i="2" s="1"/>
  <c r="J67" i="2" s="1"/>
  <c r="BK263" i="2"/>
  <c r="J263" i="2" s="1"/>
  <c r="J68" i="2" s="1"/>
  <c r="BK502" i="2"/>
  <c r="J502" i="2" s="1"/>
  <c r="J78" i="2" s="1"/>
  <c r="BK1562" i="3"/>
  <c r="J1562" i="3"/>
  <c r="J86" i="3" s="1"/>
  <c r="BK103" i="6"/>
  <c r="J103" i="6" s="1"/>
  <c r="J63" i="6" s="1"/>
  <c r="BK107" i="6"/>
  <c r="J107" i="6" s="1"/>
  <c r="J64" i="6" s="1"/>
  <c r="BK315" i="2"/>
  <c r="J315" i="2" s="1"/>
  <c r="J70" i="2" s="1"/>
  <c r="BK601" i="3"/>
  <c r="J601" i="3"/>
  <c r="J69" i="3" s="1"/>
  <c r="BK302" i="4"/>
  <c r="J302" i="4" s="1"/>
  <c r="J70" i="4" s="1"/>
  <c r="E75" i="6"/>
  <c r="J82" i="6"/>
  <c r="BE100" i="6"/>
  <c r="BE88" i="6"/>
  <c r="BE104" i="6"/>
  <c r="BE120" i="6"/>
  <c r="F82" i="6"/>
  <c r="BE92" i="6"/>
  <c r="BK89" i="5"/>
  <c r="J89" i="5" s="1"/>
  <c r="J61" i="5" s="1"/>
  <c r="BE108" i="6"/>
  <c r="BE112" i="6"/>
  <c r="BE117" i="6"/>
  <c r="J52" i="6"/>
  <c r="BE97" i="6"/>
  <c r="BE102" i="5"/>
  <c r="E77" i="5"/>
  <c r="BE91" i="5"/>
  <c r="BE103" i="5"/>
  <c r="BE105" i="5"/>
  <c r="BE112" i="5"/>
  <c r="BE120" i="5"/>
  <c r="BE144" i="5"/>
  <c r="F55" i="5"/>
  <c r="J84" i="5"/>
  <c r="BE99" i="5"/>
  <c r="BE124" i="5"/>
  <c r="BE126" i="5"/>
  <c r="BE134" i="5"/>
  <c r="BE147" i="5"/>
  <c r="BE95" i="5"/>
  <c r="BE97" i="5"/>
  <c r="BE100" i="5"/>
  <c r="BE125" i="5"/>
  <c r="BE149" i="5"/>
  <c r="BE151" i="5"/>
  <c r="BE104" i="5"/>
  <c r="BE127" i="5"/>
  <c r="BE130" i="5"/>
  <c r="BE136" i="5"/>
  <c r="J93" i="4"/>
  <c r="J62" i="4"/>
  <c r="BE107" i="5"/>
  <c r="BE111" i="5"/>
  <c r="BE132" i="5"/>
  <c r="BE138" i="5"/>
  <c r="BE148" i="5"/>
  <c r="BE122" i="5"/>
  <c r="BE129" i="5"/>
  <c r="BE113" i="5"/>
  <c r="BE128" i="5"/>
  <c r="BE131" i="5"/>
  <c r="BE140" i="5"/>
  <c r="BE141" i="5"/>
  <c r="BE142" i="5"/>
  <c r="BE143" i="5"/>
  <c r="BE152" i="5"/>
  <c r="BE156" i="5"/>
  <c r="BE157" i="5"/>
  <c r="BE93" i="5"/>
  <c r="BE106" i="5"/>
  <c r="BE108" i="5"/>
  <c r="BE117" i="5"/>
  <c r="BE119" i="5"/>
  <c r="BE133" i="5"/>
  <c r="BE139" i="5"/>
  <c r="BE116" i="5"/>
  <c r="BE145" i="5"/>
  <c r="BE150" i="5"/>
  <c r="BE155" i="5"/>
  <c r="J52" i="5"/>
  <c r="BE98" i="5"/>
  <c r="BE101" i="5"/>
  <c r="BE109" i="5"/>
  <c r="BE110" i="5"/>
  <c r="BE114" i="5"/>
  <c r="BE135" i="5"/>
  <c r="BE137" i="5"/>
  <c r="BE146" i="5"/>
  <c r="BE154" i="5"/>
  <c r="J84" i="4"/>
  <c r="BE94" i="4"/>
  <c r="BE127" i="4"/>
  <c r="BE168" i="4"/>
  <c r="BE170" i="4"/>
  <c r="BE176" i="4"/>
  <c r="BE183" i="4"/>
  <c r="BE212" i="4"/>
  <c r="BE221" i="4"/>
  <c r="BE225" i="4"/>
  <c r="BE251" i="4"/>
  <c r="BE269" i="4"/>
  <c r="BE282" i="4"/>
  <c r="BE286" i="4"/>
  <c r="BE295" i="4"/>
  <c r="BE297" i="4"/>
  <c r="BE298" i="4"/>
  <c r="BE299" i="4"/>
  <c r="BE301" i="4"/>
  <c r="BE103" i="4"/>
  <c r="BE119" i="4"/>
  <c r="BE150" i="4"/>
  <c r="BE163" i="4"/>
  <c r="BE167" i="4"/>
  <c r="BE172" i="4"/>
  <c r="BE178" i="4"/>
  <c r="BE182" i="4"/>
  <c r="BE195" i="4"/>
  <c r="BE197" i="4"/>
  <c r="BE200" i="4"/>
  <c r="BE219" i="4"/>
  <c r="BE220" i="4"/>
  <c r="BE234" i="4"/>
  <c r="BE260" i="4"/>
  <c r="BE261" i="4"/>
  <c r="BE266" i="4"/>
  <c r="BE300" i="4"/>
  <c r="BE216" i="4"/>
  <c r="BE244" i="4"/>
  <c r="BE257" i="4"/>
  <c r="BE265" i="4"/>
  <c r="BE277" i="4"/>
  <c r="BE279" i="4"/>
  <c r="BE288" i="4"/>
  <c r="BE293" i="4"/>
  <c r="BE303" i="4"/>
  <c r="BE230" i="4"/>
  <c r="BE247" i="4"/>
  <c r="BE263" i="4"/>
  <c r="BE285" i="4"/>
  <c r="BE292" i="4"/>
  <c r="E80" i="4"/>
  <c r="BE114" i="4"/>
  <c r="BE121" i="4"/>
  <c r="BE140" i="4"/>
  <c r="BE142" i="4"/>
  <c r="BE146" i="4"/>
  <c r="BE153" i="4"/>
  <c r="BE181" i="4"/>
  <c r="BE185" i="4"/>
  <c r="BE196" i="4"/>
  <c r="BE210" i="4"/>
  <c r="BE222" i="4"/>
  <c r="BE253" i="4"/>
  <c r="BE271" i="4"/>
  <c r="BE96" i="4"/>
  <c r="BE116" i="4"/>
  <c r="BE118" i="4"/>
  <c r="BE124" i="4"/>
  <c r="BE136" i="4"/>
  <c r="BE152" i="4"/>
  <c r="BE201" i="4"/>
  <c r="BE211" i="4"/>
  <c r="BE223" i="4"/>
  <c r="BE229" i="4"/>
  <c r="BE246" i="4"/>
  <c r="BE255" i="4"/>
  <c r="BE259" i="4"/>
  <c r="J55" i="4"/>
  <c r="BE99" i="4"/>
  <c r="BE111" i="4"/>
  <c r="BE154" i="4"/>
  <c r="BE161" i="4"/>
  <c r="BE165" i="4"/>
  <c r="BE180" i="4"/>
  <c r="BE205" i="4"/>
  <c r="BE207" i="4"/>
  <c r="BE209" i="4"/>
  <c r="BE217" i="4"/>
  <c r="BE237" i="4"/>
  <c r="BE240" i="4"/>
  <c r="BE264" i="4"/>
  <c r="BE267" i="4"/>
  <c r="BE268" i="4"/>
  <c r="BE284" i="4"/>
  <c r="BE287" i="4"/>
  <c r="BE289" i="4"/>
  <c r="BE101" i="4"/>
  <c r="BE105" i="4"/>
  <c r="BE131" i="4"/>
  <c r="BE133" i="4"/>
  <c r="BE138" i="4"/>
  <c r="BE155" i="4"/>
  <c r="BE164" i="4"/>
  <c r="BE166" i="4"/>
  <c r="BE171" i="4"/>
  <c r="BE174" i="4"/>
  <c r="BE235" i="4"/>
  <c r="BE273" i="4"/>
  <c r="F55" i="4"/>
  <c r="BE98" i="4"/>
  <c r="BE109" i="4"/>
  <c r="BE112" i="4"/>
  <c r="BE159" i="4"/>
  <c r="BE169" i="4"/>
  <c r="BE224" i="4"/>
  <c r="BE232" i="4"/>
  <c r="BE233" i="4"/>
  <c r="BE256" i="4"/>
  <c r="BE283" i="4"/>
  <c r="BE296" i="4"/>
  <c r="BE129" i="4"/>
  <c r="BE134" i="4"/>
  <c r="BE144" i="4"/>
  <c r="BE162" i="4"/>
  <c r="BE206" i="4"/>
  <c r="BE213" i="4"/>
  <c r="BE214" i="4"/>
  <c r="BE215" i="4"/>
  <c r="BE226" i="4"/>
  <c r="BE241" i="4"/>
  <c r="BE242" i="4"/>
  <c r="BE243" i="4"/>
  <c r="BE252" i="4"/>
  <c r="BE254" i="4"/>
  <c r="BE157" i="4"/>
  <c r="BE158" i="4"/>
  <c r="BE160" i="4"/>
  <c r="BE203" i="4"/>
  <c r="BE218" i="4"/>
  <c r="BE228" i="4"/>
  <c r="BE231" i="4"/>
  <c r="BE236" i="4"/>
  <c r="BE238" i="4"/>
  <c r="BE239" i="4"/>
  <c r="BE250" i="4"/>
  <c r="BE275" i="4"/>
  <c r="BE107" i="4"/>
  <c r="BE148" i="4"/>
  <c r="BE156" i="4"/>
  <c r="BE191" i="4"/>
  <c r="BE193" i="4"/>
  <c r="BE198" i="4"/>
  <c r="BE199" i="4"/>
  <c r="BE202" i="4"/>
  <c r="BE204" i="4"/>
  <c r="BE208" i="4"/>
  <c r="BE245" i="4"/>
  <c r="BE248" i="4"/>
  <c r="BE249" i="4"/>
  <c r="BE258" i="4"/>
  <c r="BE262" i="4"/>
  <c r="BE290" i="4"/>
  <c r="BE291" i="4"/>
  <c r="BE294" i="4"/>
  <c r="BE825" i="3"/>
  <c r="BE908" i="3"/>
  <c r="BE972" i="3"/>
  <c r="BE989" i="3"/>
  <c r="BE1103" i="3"/>
  <c r="BE1153" i="3"/>
  <c r="BE1181" i="3"/>
  <c r="BE1225" i="3"/>
  <c r="BE1251" i="3"/>
  <c r="BE1269" i="3"/>
  <c r="BE1277" i="3"/>
  <c r="BE1285" i="3"/>
  <c r="BE1293" i="3"/>
  <c r="BE1301" i="3"/>
  <c r="BE1324" i="3"/>
  <c r="BE1341" i="3"/>
  <c r="BE1396" i="3"/>
  <c r="BE1483" i="3"/>
  <c r="J55" i="3"/>
  <c r="BE166" i="3"/>
  <c r="BE189" i="3"/>
  <c r="BE392" i="3"/>
  <c r="BE443" i="3"/>
  <c r="BE458" i="3"/>
  <c r="BE485" i="3"/>
  <c r="BE491" i="3"/>
  <c r="BE530" i="3"/>
  <c r="BE602" i="3"/>
  <c r="BE670" i="3"/>
  <c r="BE687" i="3"/>
  <c r="BE700" i="3"/>
  <c r="BE861" i="3"/>
  <c r="BE881" i="3"/>
  <c r="BE945" i="3"/>
  <c r="BE998" i="3"/>
  <c r="BE1118" i="3"/>
  <c r="BE1172" i="3"/>
  <c r="BE1197" i="3"/>
  <c r="BE1205" i="3"/>
  <c r="BE1236" i="3"/>
  <c r="BE1243" i="3"/>
  <c r="BE1261" i="3"/>
  <c r="BE1309" i="3"/>
  <c r="BE1366" i="3"/>
  <c r="BE1369" i="3"/>
  <c r="BE1378" i="3"/>
  <c r="BE1387" i="3"/>
  <c r="BE1415" i="3"/>
  <c r="BE1424" i="3"/>
  <c r="BE1456" i="3"/>
  <c r="BE1468" i="3"/>
  <c r="BE1476" i="3"/>
  <c r="BE1513" i="3"/>
  <c r="BE335" i="3"/>
  <c r="BE446" i="3"/>
  <c r="BE498" i="3"/>
  <c r="BE520" i="3"/>
  <c r="BE565" i="3"/>
  <c r="BE590" i="3"/>
  <c r="BE657" i="3"/>
  <c r="BE664" i="3"/>
  <c r="BE711" i="3"/>
  <c r="BE771" i="3"/>
  <c r="BE806" i="3"/>
  <c r="BE914" i="3"/>
  <c r="BE937" i="3"/>
  <c r="BE955" i="3"/>
  <c r="BE1233" i="3"/>
  <c r="BE1332" i="3"/>
  <c r="BE1405" i="3"/>
  <c r="BE1438" i="3"/>
  <c r="BE1448" i="3"/>
  <c r="BE1465" i="3"/>
  <c r="BE1472" i="3"/>
  <c r="BE1519" i="3"/>
  <c r="J52" i="3"/>
  <c r="BE125" i="3"/>
  <c r="BE210" i="3"/>
  <c r="BE302" i="3"/>
  <c r="BE326" i="3"/>
  <c r="BE401" i="3"/>
  <c r="BE406" i="3"/>
  <c r="BE410" i="3"/>
  <c r="BE450" i="3"/>
  <c r="BE473" i="3"/>
  <c r="BE548" i="3"/>
  <c r="BE585" i="3"/>
  <c r="BE720" i="3"/>
  <c r="BE758" i="3"/>
  <c r="BE785" i="3"/>
  <c r="BE802" i="3"/>
  <c r="BE831" i="3"/>
  <c r="BE843" i="3"/>
  <c r="BE855" i="3"/>
  <c r="BE917" i="3"/>
  <c r="BE924" i="3"/>
  <c r="BE949" i="3"/>
  <c r="BE952" i="3"/>
  <c r="BE1055" i="3"/>
  <c r="BE1066" i="3"/>
  <c r="BE1085" i="3"/>
  <c r="BE1160" i="3"/>
  <c r="BE1175" i="3"/>
  <c r="BE1178" i="3"/>
  <c r="BE1192" i="3"/>
  <c r="BE1211" i="3"/>
  <c r="BE1349" i="3"/>
  <c r="BE1547" i="3"/>
  <c r="BE1563" i="3"/>
  <c r="BE1588" i="3"/>
  <c r="BE141" i="3"/>
  <c r="BE156" i="3"/>
  <c r="BE215" i="3"/>
  <c r="BE244" i="3"/>
  <c r="BE248" i="3"/>
  <c r="BE272" i="3"/>
  <c r="BE381" i="3"/>
  <c r="BE388" i="3"/>
  <c r="BE422" i="3"/>
  <c r="BE478" i="3"/>
  <c r="BE540" i="3"/>
  <c r="BE578" i="3"/>
  <c r="BE597" i="3"/>
  <c r="BE717" i="3"/>
  <c r="BE799" i="3"/>
  <c r="BE821" i="3"/>
  <c r="BE839" i="3"/>
  <c r="BE864" i="3"/>
  <c r="BE886" i="3"/>
  <c r="BE1072" i="3"/>
  <c r="BE1147" i="3"/>
  <c r="BE1187" i="3"/>
  <c r="BE1217" i="3"/>
  <c r="BE1258" i="3"/>
  <c r="BE1358" i="3"/>
  <c r="BE1493" i="3"/>
  <c r="BE1503" i="3"/>
  <c r="BK100" i="2"/>
  <c r="J100" i="2"/>
  <c r="J60" i="2"/>
  <c r="BE182" i="3"/>
  <c r="BE201" i="3"/>
  <c r="BE293" i="3"/>
  <c r="BE308" i="3"/>
  <c r="BE365" i="3"/>
  <c r="BE373" i="3"/>
  <c r="BE377" i="3"/>
  <c r="BE397" i="3"/>
  <c r="BE415" i="3"/>
  <c r="BE526" i="3"/>
  <c r="BE606" i="3"/>
  <c r="BE650" i="3"/>
  <c r="BE731" i="3"/>
  <c r="BE776" i="3"/>
  <c r="BE811" i="3"/>
  <c r="BE834" i="3"/>
  <c r="BE941" i="3"/>
  <c r="BE958" i="3"/>
  <c r="BE1014" i="3"/>
  <c r="BE1096" i="3"/>
  <c r="BE1123" i="3"/>
  <c r="E48" i="3"/>
  <c r="F103" i="3"/>
  <c r="BE170" i="3"/>
  <c r="BE222" i="3"/>
  <c r="BE229" i="3"/>
  <c r="BE258" i="3"/>
  <c r="BE316" i="3"/>
  <c r="BE454" i="3"/>
  <c r="BE501" i="3"/>
  <c r="BE506" i="3"/>
  <c r="BE551" i="3"/>
  <c r="BE555" i="3"/>
  <c r="BE624" i="3"/>
  <c r="BE708" i="3"/>
  <c r="BE114" i="3"/>
  <c r="BE319" i="3"/>
  <c r="BE440" i="3"/>
  <c r="BE536" i="3"/>
  <c r="BE569" i="3"/>
  <c r="BE643" i="3"/>
  <c r="BE680" i="3"/>
  <c r="BE749" i="3"/>
  <c r="BE764" i="3"/>
  <c r="BE795" i="3"/>
  <c r="BE968" i="3"/>
  <c r="BE1044" i="3"/>
  <c r="BE1078" i="3"/>
  <c r="BE1092" i="3"/>
  <c r="BE178" i="3"/>
  <c r="BE286" i="3"/>
  <c r="BE305" i="3"/>
  <c r="BE313" i="3"/>
  <c r="BE322" i="3"/>
  <c r="BE495" i="3"/>
  <c r="BE543" i="3"/>
  <c r="BE574" i="3"/>
  <c r="BE704" i="3"/>
  <c r="BE921" i="3"/>
  <c r="BE1028" i="3"/>
  <c r="BE1100" i="3"/>
  <c r="BE1107" i="3"/>
  <c r="BE1169" i="3"/>
  <c r="BE119" i="3"/>
  <c r="BE151" i="3"/>
  <c r="BE185" i="3"/>
  <c r="BE197" i="3"/>
  <c r="BE615" i="3"/>
  <c r="BE696" i="3"/>
  <c r="BE962" i="3"/>
  <c r="BE1050" i="3"/>
  <c r="BE1075" i="3"/>
  <c r="BE1082" i="3"/>
  <c r="BE1110" i="3"/>
  <c r="BE109" i="3"/>
  <c r="BE193" i="3"/>
  <c r="BE265" i="3"/>
  <c r="BE297" i="3"/>
  <c r="BE360" i="3"/>
  <c r="BE369" i="3"/>
  <c r="BE465" i="3"/>
  <c r="BE469" i="3"/>
  <c r="BE482" i="3"/>
  <c r="BE559" i="3"/>
  <c r="BE582" i="3"/>
  <c r="BE593" i="3"/>
  <c r="BE633" i="3"/>
  <c r="BE753" i="3"/>
  <c r="BE816" i="3"/>
  <c r="BE848" i="3"/>
  <c r="BE869" i="3"/>
  <c r="BE872" i="3"/>
  <c r="BE980" i="3"/>
  <c r="BE1061" i="3"/>
  <c r="BE1157" i="3"/>
  <c r="BE133" i="3"/>
  <c r="BE160" i="3"/>
  <c r="BE173" i="3"/>
  <c r="BE205" i="3"/>
  <c r="BE279" i="3"/>
  <c r="BE512" i="3"/>
  <c r="BE647" i="3"/>
  <c r="BE654" i="3"/>
  <c r="BE667" i="3"/>
  <c r="BE891" i="3"/>
  <c r="BE899" i="3"/>
  <c r="BE928" i="3"/>
  <c r="BE932" i="3"/>
  <c r="BE984" i="3"/>
  <c r="BE1001" i="3"/>
  <c r="BE1039" i="3"/>
  <c r="BE1089" i="3"/>
  <c r="BE1115" i="3"/>
  <c r="BE1184" i="3"/>
  <c r="BA55" i="1"/>
  <c r="J55" i="2"/>
  <c r="J93" i="2"/>
  <c r="BE119" i="2"/>
  <c r="BE132" i="2"/>
  <c r="BE136" i="2"/>
  <c r="BE142" i="2"/>
  <c r="BE154" i="2"/>
  <c r="BE181" i="2"/>
  <c r="BE203" i="2"/>
  <c r="BE218" i="2"/>
  <c r="BE240" i="2"/>
  <c r="BE264" i="2"/>
  <c r="BC55" i="1"/>
  <c r="E48" i="2"/>
  <c r="F55" i="2"/>
  <c r="BE107" i="2"/>
  <c r="BE128" i="2"/>
  <c r="BE160" i="2"/>
  <c r="BE168" i="2"/>
  <c r="BE172" i="2"/>
  <c r="BE205" i="2"/>
  <c r="BE299" i="2"/>
  <c r="BE313" i="2"/>
  <c r="BE316" i="2"/>
  <c r="BE322" i="2"/>
  <c r="BE326" i="2"/>
  <c r="BE330" i="2"/>
  <c r="BE339" i="2"/>
  <c r="BE352" i="2"/>
  <c r="BE364" i="2"/>
  <c r="BE369" i="2"/>
  <c r="BE388" i="2"/>
  <c r="AW55" i="1"/>
  <c r="BE123" i="2"/>
  <c r="BE150" i="2"/>
  <c r="BE195" i="2"/>
  <c r="BE211" i="2"/>
  <c r="BE215" i="2"/>
  <c r="BE233" i="2"/>
  <c r="BE252" i="2"/>
  <c r="BE269" i="2"/>
  <c r="BE279" i="2"/>
  <c r="BE375" i="2"/>
  <c r="BE378" i="2"/>
  <c r="BE383" i="2"/>
  <c r="BE393" i="2"/>
  <c r="BE398" i="2"/>
  <c r="BE403" i="2"/>
  <c r="BE409" i="2"/>
  <c r="BE414" i="2"/>
  <c r="BE420" i="2"/>
  <c r="BE428" i="2"/>
  <c r="BE452" i="2"/>
  <c r="BE458" i="2"/>
  <c r="BE463" i="2"/>
  <c r="BE466" i="2"/>
  <c r="BE486" i="2"/>
  <c r="BE494" i="2"/>
  <c r="BE102" i="2"/>
  <c r="BE113" i="2"/>
  <c r="BE146" i="2"/>
  <c r="BE164" i="2"/>
  <c r="BE176" i="2"/>
  <c r="BE186" i="2"/>
  <c r="BE207" i="2"/>
  <c r="BE213" i="2"/>
  <c r="BE222" i="2"/>
  <c r="BE245" i="2"/>
  <c r="BE258" i="2"/>
  <c r="BE285" i="2"/>
  <c r="BE472" i="2"/>
  <c r="BE478" i="2"/>
  <c r="BE503" i="2"/>
  <c r="BE513" i="2"/>
  <c r="BD55" i="1"/>
  <c r="F35" i="2"/>
  <c r="F35" i="4"/>
  <c r="BB57" i="1"/>
  <c r="F36" i="3"/>
  <c r="BC56" i="1" s="1"/>
  <c r="F35" i="6"/>
  <c r="BB59" i="1"/>
  <c r="J34" i="5"/>
  <c r="AW58" i="1" s="1"/>
  <c r="J34" i="4"/>
  <c r="AW57" i="1" s="1"/>
  <c r="J34" i="3"/>
  <c r="AW56" i="1"/>
  <c r="F37" i="6"/>
  <c r="BD59" i="1"/>
  <c r="F35" i="3"/>
  <c r="BB56" i="1" s="1"/>
  <c r="F37" i="3"/>
  <c r="BD56" i="1"/>
  <c r="F34" i="4"/>
  <c r="BA57" i="1" s="1"/>
  <c r="F35" i="5"/>
  <c r="BB58" i="1" s="1"/>
  <c r="F36" i="5"/>
  <c r="BC58" i="1" s="1"/>
  <c r="F34" i="6"/>
  <c r="BA59" i="1"/>
  <c r="F34" i="5"/>
  <c r="BA58" i="1" s="1"/>
  <c r="F36" i="6"/>
  <c r="BC59" i="1"/>
  <c r="F37" i="5"/>
  <c r="BD58" i="1" s="1"/>
  <c r="F37" i="4"/>
  <c r="BD57" i="1" s="1"/>
  <c r="J34" i="6"/>
  <c r="AW59" i="1" s="1"/>
  <c r="F34" i="3"/>
  <c r="BA56" i="1"/>
  <c r="F36" i="4"/>
  <c r="BC57" i="1" s="1"/>
  <c r="BK604" i="3" l="1"/>
  <c r="J604" i="3" s="1"/>
  <c r="J70" i="3" s="1"/>
  <c r="BB55" i="1"/>
  <c r="BK86" i="6"/>
  <c r="BK85" i="6" s="1"/>
  <c r="J85" i="6" s="1"/>
  <c r="J59" i="6" s="1"/>
  <c r="P92" i="4"/>
  <c r="P91" i="4"/>
  <c r="P90" i="4" s="1"/>
  <c r="AU57" i="1" s="1"/>
  <c r="R100" i="2"/>
  <c r="R89" i="5"/>
  <c r="R88" i="5" s="1"/>
  <c r="R87" i="5" s="1"/>
  <c r="R220" i="2"/>
  <c r="R92" i="4"/>
  <c r="R91" i="4"/>
  <c r="R90" i="4" s="1"/>
  <c r="R86" i="6"/>
  <c r="R85" i="6"/>
  <c r="R107" i="3"/>
  <c r="P86" i="6"/>
  <c r="P85" i="6" s="1"/>
  <c r="AU59" i="1" s="1"/>
  <c r="T86" i="6"/>
  <c r="T85" i="6"/>
  <c r="R604" i="3"/>
  <c r="P220" i="2"/>
  <c r="P99" i="2"/>
  <c r="AU55" i="1" s="1"/>
  <c r="T107" i="3"/>
  <c r="T106" i="3"/>
  <c r="BK92" i="4"/>
  <c r="J92" i="4"/>
  <c r="J61" i="4" s="1"/>
  <c r="T100" i="2"/>
  <c r="T99" i="2" s="1"/>
  <c r="T92" i="4"/>
  <c r="T91" i="4"/>
  <c r="T90" i="4" s="1"/>
  <c r="BK107" i="3"/>
  <c r="J107" i="3" s="1"/>
  <c r="J60" i="3" s="1"/>
  <c r="P604" i="3"/>
  <c r="P106" i="3"/>
  <c r="AU56" i="1"/>
  <c r="T89" i="5"/>
  <c r="T88" i="5"/>
  <c r="T87" i="5" s="1"/>
  <c r="J87" i="6"/>
  <c r="J61" i="6"/>
  <c r="BK220" i="2"/>
  <c r="J220" i="2"/>
  <c r="J65" i="2" s="1"/>
  <c r="BK88" i="5"/>
  <c r="J88" i="5"/>
  <c r="J60" i="5"/>
  <c r="BK106" i="3"/>
  <c r="J106" i="3" s="1"/>
  <c r="J30" i="3" s="1"/>
  <c r="AG56" i="1" s="1"/>
  <c r="BK99" i="2"/>
  <c r="J99" i="2" s="1"/>
  <c r="J30" i="2" s="1"/>
  <c r="AG55" i="1" s="1"/>
  <c r="J33" i="4"/>
  <c r="AV57" i="1"/>
  <c r="AT57" i="1" s="1"/>
  <c r="J33" i="6"/>
  <c r="AV59" i="1" s="1"/>
  <c r="AT59" i="1" s="1"/>
  <c r="BC54" i="1"/>
  <c r="W32" i="1"/>
  <c r="J33" i="2"/>
  <c r="AV55" i="1" s="1"/>
  <c r="AT55" i="1" s="1"/>
  <c r="F33" i="2"/>
  <c r="AZ55" i="1"/>
  <c r="F33" i="5"/>
  <c r="AZ58" i="1" s="1"/>
  <c r="BD54" i="1"/>
  <c r="W33" i="1" s="1"/>
  <c r="F33" i="3"/>
  <c r="AZ56" i="1" s="1"/>
  <c r="J33" i="3"/>
  <c r="AV56" i="1" s="1"/>
  <c r="AT56" i="1" s="1"/>
  <c r="F33" i="6"/>
  <c r="AZ59" i="1" s="1"/>
  <c r="BB54" i="1"/>
  <c r="W31" i="1"/>
  <c r="BA54" i="1"/>
  <c r="W30" i="1"/>
  <c r="F33" i="4"/>
  <c r="AZ57" i="1"/>
  <c r="J33" i="5"/>
  <c r="AV58" i="1" s="1"/>
  <c r="AT58" i="1" s="1"/>
  <c r="R106" i="3" l="1"/>
  <c r="R99" i="2"/>
  <c r="BK91" i="4"/>
  <c r="J91" i="4"/>
  <c r="J60" i="4"/>
  <c r="J86" i="6"/>
  <c r="J60" i="6"/>
  <c r="BK87" i="5"/>
  <c r="J87" i="5"/>
  <c r="J59" i="5" s="1"/>
  <c r="AN56" i="1"/>
  <c r="J59" i="3"/>
  <c r="AN55" i="1"/>
  <c r="J59" i="2"/>
  <c r="J39" i="3"/>
  <c r="J39" i="2"/>
  <c r="AU54" i="1"/>
  <c r="J30" i="6"/>
  <c r="AG59" i="1"/>
  <c r="AZ54" i="1"/>
  <c r="W29" i="1"/>
  <c r="AY54" i="1"/>
  <c r="AW54" i="1"/>
  <c r="AK30" i="1" s="1"/>
  <c r="AX54" i="1"/>
  <c r="J39" i="6" l="1"/>
  <c r="BK90" i="4"/>
  <c r="J90" i="4"/>
  <c r="J59" i="4" s="1"/>
  <c r="AN59" i="1"/>
  <c r="AV54" i="1"/>
  <c r="AK29" i="1" s="1"/>
  <c r="J30" i="5"/>
  <c r="AG58" i="1" s="1"/>
  <c r="AN58" i="1" s="1"/>
  <c r="J39" i="5" l="1"/>
  <c r="AT54" i="1"/>
  <c r="J30" i="4"/>
  <c r="AG57" i="1"/>
  <c r="AN57" i="1"/>
  <c r="J39" i="4" l="1"/>
  <c r="AG54" i="1"/>
  <c r="AK26" i="1"/>
  <c r="AK35" i="1"/>
  <c r="AN54" i="1" l="1"/>
</calcChain>
</file>

<file path=xl/sharedStrings.xml><?xml version="1.0" encoding="utf-8"?>
<sst xmlns="http://schemas.openxmlformats.org/spreadsheetml/2006/main" count="23327" uniqueCount="3069">
  <si>
    <t>Export Komplet</t>
  </si>
  <si>
    <t>VZ</t>
  </si>
  <si>
    <t>2.0</t>
  </si>
  <si>
    <t>ZAMOK</t>
  </si>
  <si>
    <t>False</t>
  </si>
  <si>
    <t>{8894c18e-c8fb-47fe-8c21-c42cc3ab9c2e}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</si>
  <si>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</si>
  <si>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</si>
  <si>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</si>
  <si>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</si>
  <si>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</si>
  <si>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</si>
  <si>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</si>
  <si>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</si>
  <si>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202410-01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</si>
  <si>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</si>
  <si>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</si>
  <si>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SPŠ Chrudim - rekonstrukce havarijního stavu střechy II</t>
  </si>
  <si>
    <t>KSO:</t>
  </si>
  <si>
    <t>801 36</t>
  </si>
  <si>
    <t>CC-CZ:</t>
  </si>
  <si>
    <t>126</t>
  </si>
  <si>
    <t>Místo:</t>
  </si>
  <si>
    <t>Ulice Čáslavská, 537 01 Chrudim IV</t>
  </si>
  <si>
    <t>Datum:</t>
  </si>
  <si>
    <t>27. 10. 2024</t>
  </si>
  <si>
    <t>CZ-CPV:</t>
  </si>
  <si>
    <t>45300000-0</t>
  </si>
  <si>
    <t>CZ-CPA:</t>
  </si>
  <si>
    <t>43</t>
  </si>
  <si>
    <t>Zadavatel:</t>
  </si>
  <si>
    <t>IČ:</t>
  </si>
  <si>
    <t>70892822</t>
  </si>
  <si>
    <t>Pardubický kraj</t>
  </si>
  <si>
    <t>DIČ:</t>
  </si>
  <si>
    <t>CZ70892822</t>
  </si>
  <si>
    <t>Účastník:</t>
  </si>
  <si>
    <t>Vyplň údaj</t>
  </si>
  <si>
    <t>Projektant:</t>
  </si>
  <si>
    <t>27510468</t>
  </si>
  <si>
    <t>AZ OPTIMAL s.r.o.</t>
  </si>
  <si>
    <t>CZ27510468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</si>
  <si>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</si>
  <si>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</si>
  <si>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</si>
  <si>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</si>
  <si>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</si>
  <si>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</si>
  <si>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</si>
  <si>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</si>
  <si>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</si>
  <si>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</si>
  <si>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</si>
  <si>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</si>
  <si>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</si>
  <si>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</si>
  <si>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</si>
  <si>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</si>
  <si>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</si>
  <si>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</si>
  <si>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</si>
  <si>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</si>
  <si>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</si>
  <si>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</si>
  <si>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</si>
  <si>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</si>
  <si>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</si>
  <si>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</si>
  <si>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</si>
  <si>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</si>
  <si>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</si>
  <si>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</si>
  <si>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</si>
  <si>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</si>
  <si>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</si>
  <si>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</si>
  <si>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</si>
  <si>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</si>
  <si>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</si>
  <si>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</si>
  <si>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</si>
  <si>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</si>
  <si>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</si>
  <si>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</si>
  <si>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</si>
  <si>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</si>
  <si>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</si>
  <si>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BP</t>
  </si>
  <si>
    <t>Bourací práce</t>
  </si>
  <si>
    <t>STA</t>
  </si>
  <si>
    <t>1</t>
  </si>
  <si>
    <t>{dfe6a107-c909-43b2-b48f-ec401d0e622e}</t>
  </si>
  <si>
    <t>2</t>
  </si>
  <si>
    <t>Stavební práce</t>
  </si>
  <si>
    <t>{afacc824-1560-43c6-bd2e-e1501f72d745}</t>
  </si>
  <si>
    <t>ELE</t>
  </si>
  <si>
    <t>Elektroinstalace</t>
  </si>
  <si>
    <t>{849453a5-3130-4cb3-a5c1-fac3ff228d4c}</t>
  </si>
  <si>
    <t>VZT</t>
  </si>
  <si>
    <t>Vzduchotechnika</t>
  </si>
  <si>
    <t>{807f1167-da7e-480b-ae9a-93e5df88c03c}</t>
  </si>
  <si>
    <t>VRN</t>
  </si>
  <si>
    <t>Vedlejší rozpočtové náklady</t>
  </si>
  <si>
    <t>{fa9fbc34-0e67-4ab5-984a-a280d002fa7c}</t>
  </si>
  <si>
    <t>KRYCÍ LIST SOUPISU PRACÍ</t>
  </si>
  <si>
    <t>Objekt:</t>
  </si>
  <si>
    <t>BP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</si>
  <si>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</si>
  <si>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</si>
  <si>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</si>
  <si>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</si>
  <si>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</si>
  <si>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</si>
  <si>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</si>
  <si>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</si>
  <si>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</si>
  <si>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</si>
  <si>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</si>
  <si>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</si>
  <si>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</si>
  <si>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</si>
  <si>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</si>
  <si>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</si>
  <si>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</si>
  <si>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</si>
  <si>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</si>
  <si>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</si>
  <si>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</si>
  <si>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</si>
  <si>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</si>
  <si>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</si>
  <si>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</si>
  <si>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</si>
  <si>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</si>
  <si>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</si>
  <si>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</si>
  <si>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</si>
  <si>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</si>
  <si>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</si>
  <si>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</si>
  <si>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</si>
  <si>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</si>
  <si>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</si>
  <si>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</si>
  <si>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</si>
  <si>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</si>
  <si>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</si>
  <si>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</si>
  <si>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</si>
  <si>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</si>
  <si>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</si>
  <si>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m2</t>
  </si>
  <si>
    <t>CS ÚRS 2024 02</t>
  </si>
  <si>
    <t>4</t>
  </si>
  <si>
    <t>1917481135</t>
  </si>
  <si>
    <t>Online PSC</t>
  </si>
  <si>
    <t>https://podminky.urs.cz/item/CS_URS_2024_02/113106151</t>
  </si>
  <si>
    <t>P</t>
  </si>
  <si>
    <t>Poznámka k položce:_x000D_
uložení podél výkopu ke zpětnému zadláždění</t>
  </si>
  <si>
    <t>VV</t>
  </si>
  <si>
    <t>výkres Půdorys 1.NP stávající stav, bourání</t>
  </si>
  <si>
    <t>9,15 "výkop pro napojení dešťové kanalizace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</si>
  <si>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</si>
  <si>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</si>
  <si>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-565817161</t>
  </si>
  <si>
    <t>https://podminky.urs.cz/item/CS_URS_2024_02/113107123</t>
  </si>
  <si>
    <t>Poznámka k položce:_x000D_
k odvozu na skládku</t>
  </si>
  <si>
    <t>9,15+27,8 "výkop pro napojení dešťové kanalizace</t>
  </si>
  <si>
    <t>36,95*0,1 "10% ručné (podél budovy)</t>
  </si>
  <si>
    <t>3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</si>
  <si>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</si>
  <si>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</si>
  <si>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-1230286853</t>
  </si>
  <si>
    <t>https://podminky.urs.cz/item/CS_URS_2024_02/113107323</t>
  </si>
  <si>
    <t>36,95*0,9 "90% strojně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</si>
  <si>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</si>
  <si>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</si>
  <si>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28211381</t>
  </si>
  <si>
    <t>https://podminky.urs.cz/item/CS_URS_2024_02/113107342</t>
  </si>
  <si>
    <t>27,8 "výkop pro napojení dešťové kanalizace</t>
  </si>
  <si>
    <t>5</t>
  </si>
  <si>
    <t>131213701</t>
  </si>
  <si>
    <t>Hloubení nezapažených jam ručně s urovnáním dna do předepsaného profilu a spádu v hornině třídy těžitelnosti I skupiny 3 soudržných</t>
  </si>
  <si>
    <t>m3</t>
  </si>
  <si>
    <t>-2016277748</t>
  </si>
  <si>
    <t>https://podminky.urs.cz/item/CS_URS_2024_02/131213701</t>
  </si>
  <si>
    <t>(0,595-(0,9*0,4+0,2*0,4))*1 "ozn. 1, odkopání zeminy u stěny pro bourání podzemního základu žb konstrukce za ocelovým schodištěm s podestou</t>
  </si>
  <si>
    <t>9</t>
  </si>
  <si>
    <t>Ostatní konstrukce a práce, bourání</t>
  </si>
  <si>
    <t>6</t>
  </si>
  <si>
    <t>919735112</t>
  </si>
  <si>
    <t>Řezání stávajícího živičného krytu nebo podkladu hloubky přes 50 do 100 mm</t>
  </si>
  <si>
    <t>m</t>
  </si>
  <si>
    <t>-931205632</t>
  </si>
  <si>
    <t>https://podminky.urs.cz/item/CS_URS_2024_02/919735112</t>
  </si>
  <si>
    <t>2,2*4+21,4*2 "výkop pro napojení dešťové kanalizace</t>
  </si>
  <si>
    <t>7</t>
  </si>
  <si>
    <t>943311111</t>
  </si>
  <si>
    <t>Lešení prostorové modulové lehké pracovní bez podlah s provozním zatížením tř. 3 do 200 kg/m2 výšky do 10 m montáž</t>
  </si>
  <si>
    <t>139598283</t>
  </si>
  <si>
    <t>https://podminky.urs.cz/item/CS_URS_2024_02/943311111</t>
  </si>
  <si>
    <t>v prostoru demontáže panelů dart</t>
  </si>
  <si>
    <t>(30,27+24,3+54,27+23,95+57,73+1,98+11,21+1,36+10,63+5,66+17,19+4,97+5,85)*4</t>
  </si>
  <si>
    <t>8</t>
  </si>
  <si>
    <t>943311211</t>
  </si>
  <si>
    <t>Lešení prostorové modulové lehké pracovní bez podlah s provozním zatížením tř. 3 do 200 kg/m2 výšky do 10 m příplatek k ceně za každý den použití</t>
  </si>
  <si>
    <t>1631883006</t>
  </si>
  <si>
    <t>https://podminky.urs.cz/item/CS_URS_2024_02/943311211</t>
  </si>
  <si>
    <t>Poznámka k položce:_x000D_
pronájem 3 týdny</t>
  </si>
  <si>
    <t>pod skladbou O</t>
  </si>
  <si>
    <t>997,48*21 'Přepočtené koeficientem množství</t>
  </si>
  <si>
    <t>943311811</t>
  </si>
  <si>
    <t>Lešení prostorové modulové lehké pracovní bez podlah s provozním zatížením tř. 3 do 200 kg/m2 výšky do 10 m demontáž</t>
  </si>
  <si>
    <t>1402713261</t>
  </si>
  <si>
    <t>https://podminky.urs.cz/item/CS_URS_2024_02/943311811</t>
  </si>
  <si>
    <t>10</t>
  </si>
  <si>
    <t>949101111</t>
  </si>
  <si>
    <t>Lešení pomocné pracovní pro objekty pozemních staveb pro zatížení do 150 kg/m2, o výšce lešeňové podlahy do 1,9 m</t>
  </si>
  <si>
    <t>1305857543</t>
  </si>
  <si>
    <t>https://podminky.urs.cz/item/CS_URS_2024_02/949101111</t>
  </si>
  <si>
    <t>Poznámka k položce:_x000D_
pro práce na podhledech, opravách omítek, instalace elektro a VZT</t>
  </si>
  <si>
    <t>524,1 "2.NP, pro demontáže podhledů, apod.</t>
  </si>
  <si>
    <t>11</t>
  </si>
  <si>
    <t>949221111</t>
  </si>
  <si>
    <t>Lešeňová podlaha pro dílcová lešení s příčníky nebo podélníky, ve výšce do 10 m montáž</t>
  </si>
  <si>
    <t>1355045021</t>
  </si>
  <si>
    <t>https://podminky.urs.cz/item/CS_URS_2024_02/949221111</t>
  </si>
  <si>
    <t>30,27+24,3+54,27+23,95+57,73+1,98+11,21+1,36+10,63+5,66+17,19+4,97+5,85</t>
  </si>
  <si>
    <t>949221211</t>
  </si>
  <si>
    <t>Lešeňová podlaha pro dílcová lešení s příčníky nebo podélníky, ve výšce do 10 m příplatek k ceně za každý den použití</t>
  </si>
  <si>
    <t>687129784</t>
  </si>
  <si>
    <t>https://podminky.urs.cz/item/CS_URS_2024_02/949221211</t>
  </si>
  <si>
    <t>249,37*21 'Přepočtené koeficientem množství</t>
  </si>
  <si>
    <t>13</t>
  </si>
  <si>
    <t>949221811</t>
  </si>
  <si>
    <t>Lešeňová podlaha pro dílcová lešení s příčníky nebo podélníky, ve výšce do 10 m demontáž</t>
  </si>
  <si>
    <t>-552276330</t>
  </si>
  <si>
    <t>https://podminky.urs.cz/item/CS_URS_2024_02/949221811</t>
  </si>
  <si>
    <t>14</t>
  </si>
  <si>
    <t>961044111</t>
  </si>
  <si>
    <t>Bourání základů z betonu prostého</t>
  </si>
  <si>
    <t>-973602101</t>
  </si>
  <si>
    <t>https://podminky.urs.cz/item/CS_URS_2024_02/961044111</t>
  </si>
  <si>
    <t>(0,9*0,4+0,2*0,4)*1 "ozn. 1, podzemní základ žb konstrukce za ocelovým schodištěm s podestou</t>
  </si>
  <si>
    <t>15</t>
  </si>
  <si>
    <t>962052210</t>
  </si>
  <si>
    <t>Bourání zdiva železobetonového nadzákladového, objemu do 1 m3</t>
  </si>
  <si>
    <t>-501912967</t>
  </si>
  <si>
    <t>https://podminky.urs.cz/item/CS_URS_2024_02/962052210</t>
  </si>
  <si>
    <t>0,595*0,65 "ozn. 1, žb konstrukce za ocelovým schodištěm s podestou</t>
  </si>
  <si>
    <t>16</t>
  </si>
  <si>
    <t>9650311R1</t>
  </si>
  <si>
    <t>Bourání podlah z plynosilikátových desek ve spádu v tl. 0-180mm</t>
  </si>
  <si>
    <t>-288589321</t>
  </si>
  <si>
    <t>výkres Konstrukce zastřešení - stávající stav, bourání, Půdorys střechy - stávající stav, bourání, Řez A-A - stávající stav, bourání</t>
  </si>
  <si>
    <t>ozn. 15</t>
  </si>
  <si>
    <t>7,21 "odstranění skladby nad ocelovým nosníkem pro zřízení odvodňovacího žlabu</t>
  </si>
  <si>
    <t>17</t>
  </si>
  <si>
    <t>965041441</t>
  </si>
  <si>
    <t>Bourání mazanin škvárobetonových tl. přes 100 mm, plochy přes 4 m2</t>
  </si>
  <si>
    <t>-547813397</t>
  </si>
  <si>
    <t>https://podminky.urs.cz/item/CS_URS_2024_02/965041441</t>
  </si>
  <si>
    <t>7,21*0,12 "odstranění skladby nad ocelovým nosníkem pro zřízení odvodňovacího žlabu</t>
  </si>
  <si>
    <t>18</t>
  </si>
  <si>
    <t>966073112R</t>
  </si>
  <si>
    <t>Demontáž krytiny střech ocelových konstrukcí ze sendvičových panelů, výšky budovy přes 6 do 12 m</t>
  </si>
  <si>
    <t>-2031287265</t>
  </si>
  <si>
    <t>Poznámka k položce:_x000D_
panely DART tl. 340mm_x000D_
postupná demontáž</t>
  </si>
  <si>
    <t>ozn. 10</t>
  </si>
  <si>
    <t>262-2,31*2-1,76*6-6,71-2,97 "panely dart</t>
  </si>
  <si>
    <t>19</t>
  </si>
  <si>
    <t>974031153</t>
  </si>
  <si>
    <t>Vysekání rýh ve zdivu cihelném na maltu vápennou nebo vápenocementovou do hl. 100 mm a šířky do 100 mm</t>
  </si>
  <si>
    <t>1048478964</t>
  </si>
  <si>
    <t>https://podminky.urs.cz/item/CS_URS_2024_02/974031153</t>
  </si>
  <si>
    <t>výkres Půdorys 2.NP - návrh</t>
  </si>
  <si>
    <t>ozn. L</t>
  </si>
  <si>
    <t>5 "m.č. 2.02</t>
  </si>
  <si>
    <t>5 "m.č. 2.13</t>
  </si>
  <si>
    <t>5 "m.č. 2.15</t>
  </si>
  <si>
    <t>5 "m.č. 2.17</t>
  </si>
  <si>
    <t>Součet</t>
  </si>
  <si>
    <t>20</t>
  </si>
  <si>
    <t>977151124</t>
  </si>
  <si>
    <t>Jádrové vrty diamantovými korunkami do stavebních materiálů (železobetonu, betonu, cihel, obkladů, dlažeb, kamene) průměru přes 150 do 180 mm</t>
  </si>
  <si>
    <t>-974930875</t>
  </si>
  <si>
    <t>https://podminky.urs.cz/item/CS_URS_2024_02/977151124</t>
  </si>
  <si>
    <t>výkres Půdorys 2.NP - stávající stav, bourání</t>
  </si>
  <si>
    <t>ozn. 8</t>
  </si>
  <si>
    <t>0,15 "m.č. 2.14</t>
  </si>
  <si>
    <t>0,15 "m.č. 2.17</t>
  </si>
  <si>
    <t>997</t>
  </si>
  <si>
    <t>Přesun sutě</t>
  </si>
  <si>
    <t>997013112</t>
  </si>
  <si>
    <t>Vnitrostaveništní doprava suti a vybouraných hmot vodorovně do 50 m s naložením základní pro budovy a haly výšky přes 6 do 9 m</t>
  </si>
  <si>
    <t>t</t>
  </si>
  <si>
    <t>-1632417362</t>
  </si>
  <si>
    <t>https://podminky.urs.cz/item/CS_URS_2024_02/997013112</t>
  </si>
  <si>
    <t>22</t>
  </si>
  <si>
    <t>997013501</t>
  </si>
  <si>
    <t>Odvoz suti a vybouraných hmot na skládku nebo meziskládku se složením, na vzdálenost do 1 km</t>
  </si>
  <si>
    <t>-377976002</t>
  </si>
  <si>
    <t>https://podminky.urs.cz/item/CS_URS_2024_02/997013501</t>
  </si>
  <si>
    <t>23</t>
  </si>
  <si>
    <t>997013509</t>
  </si>
  <si>
    <t>Odvoz suti a vybouraných hmot na skládku nebo meziskládku se složením, na vzdálenost Příplatek k ceně za každý další započatý 1 km přes 1 km</t>
  </si>
  <si>
    <t>928612417</t>
  </si>
  <si>
    <t>https://podminky.urs.cz/item/CS_URS_2024_02/997013509</t>
  </si>
  <si>
    <t>Poznámka k položce:_x000D_
do 20km</t>
  </si>
  <si>
    <t>44,723*19 'Přepočtené koeficientem množství</t>
  </si>
  <si>
    <t>24</t>
  </si>
  <si>
    <t>997013871</t>
  </si>
  <si>
    <t>Poplatek za uložení stavebního odpadu na recyklační skládce (skládkovné) směsného stavebního a demoličního zatříděného do Katalogu odpadů pod kódem 17 09 04</t>
  </si>
  <si>
    <t>-623958658</t>
  </si>
  <si>
    <t>https://podminky.urs.cz/item/CS_URS_2024_02/997013871</t>
  </si>
  <si>
    <t>25</t>
  </si>
  <si>
    <t>997013873</t>
  </si>
  <si>
    <t>Poplatek za uložení stavebního odpadu na recyklační skládce (skládkovné) zeminy a kamení zatříděného do Katalogu odpadů pod kódem 17 05 04</t>
  </si>
  <si>
    <t>598034570</t>
  </si>
  <si>
    <t>https://podminky.urs.cz/item/CS_URS_2024_02/997013873</t>
  </si>
  <si>
    <t>26</t>
  </si>
  <si>
    <t>997013875</t>
  </si>
  <si>
    <t>Poplatek za uložení stavebního odpadu na recyklační skládce (skládkovné) asfaltového bez obsahu dehtu zatříděného do Katalogu odpadů pod kódem 17 03 02</t>
  </si>
  <si>
    <t>1679572578</t>
  </si>
  <si>
    <t>https://podminky.urs.cz/item/CS_URS_2024_02/997013875</t>
  </si>
  <si>
    <t>998</t>
  </si>
  <si>
    <t>Přesun hmot</t>
  </si>
  <si>
    <t>27</t>
  </si>
  <si>
    <t>998223011</t>
  </si>
  <si>
    <t>Přesun hmot pro pozemní komunikace s krytem dlážděným dopravní vzdálenost do 200 m jakékoliv délky objektu</t>
  </si>
  <si>
    <t>-1052225204</t>
  </si>
  <si>
    <t>https://podminky.urs.cz/item/CS_URS_2024_02/998223011</t>
  </si>
  <si>
    <t>PSV</t>
  </si>
  <si>
    <t>Práce a dodávky PSV</t>
  </si>
  <si>
    <t>712</t>
  </si>
  <si>
    <t>Povlakové krytiny</t>
  </si>
  <si>
    <t>28</t>
  </si>
  <si>
    <t>7123318R1</t>
  </si>
  <si>
    <t>Odstranění povlakové krytiny střech plochých do 10° podkladního pásu z textílie</t>
  </si>
  <si>
    <t>298884969</t>
  </si>
  <si>
    <t>https://podminky.urs.cz/item/CS_URS_2024_02/7123318R1</t>
  </si>
  <si>
    <t>262-2,31*2-6,71-2,97 "panely dart</t>
  </si>
  <si>
    <t>Mezisoučet</t>
  </si>
  <si>
    <t>ozn. 12(15)</t>
  </si>
  <si>
    <t>334,2 "střecha s hurdis</t>
  </si>
  <si>
    <t>29</t>
  </si>
  <si>
    <t>712340831</t>
  </si>
  <si>
    <t>Odstranění povlakové krytiny střech plochých do 10° z přitavených pásů NAIP v plné ploše jednovrstvé</t>
  </si>
  <si>
    <t>817900418</t>
  </si>
  <si>
    <t>https://podminky.urs.cz/item/CS_URS_2024_02/712340831</t>
  </si>
  <si>
    <t>30</t>
  </si>
  <si>
    <t>712363801</t>
  </si>
  <si>
    <t>Odstranění povlakové krytiny střech plochých do 10° s mechanicky kotvenou izolací pro jakoukoli tloušťku izolace budovy výšky do 18 m, kotvené do trapézového plechu nebo do dřeva</t>
  </si>
  <si>
    <t>-991188208</t>
  </si>
  <si>
    <t>https://podminky.urs.cz/item/CS_URS_2024_02/712363801</t>
  </si>
  <si>
    <t>31</t>
  </si>
  <si>
    <t>712363803</t>
  </si>
  <si>
    <t>Odstranění povlakové krytiny střech plochých do 10° s mechanicky kotvenou izolací pro jakoukoli tloušťku izolace budovy výšky do 18 m, kotvené do betonu</t>
  </si>
  <si>
    <t>1957004816</t>
  </si>
  <si>
    <t>https://podminky.urs.cz/item/CS_URS_2024_02/712363803</t>
  </si>
  <si>
    <t>ozn. 12 (15)</t>
  </si>
  <si>
    <t>32</t>
  </si>
  <si>
    <t>712440832</t>
  </si>
  <si>
    <t>Odstranění povlakové krytiny střech šikmých přes 10° do 30° z přitavených pásů NAIP v plné ploše dvouvrstvé</t>
  </si>
  <si>
    <t>-819483203</t>
  </si>
  <si>
    <t>https://podminky.urs.cz/item/CS_URS_2024_02/712440832</t>
  </si>
  <si>
    <t>výkres Půdorys střechy - stávající stav, bourání, Řez A-A - stávající stav, bourání</t>
  </si>
  <si>
    <t>ozn. 13</t>
  </si>
  <si>
    <t>26,3*0,765 "římsa střechy sousední haly</t>
  </si>
  <si>
    <t>713</t>
  </si>
  <si>
    <t>Izolace tepelné</t>
  </si>
  <si>
    <t>33</t>
  </si>
  <si>
    <t>713152833</t>
  </si>
  <si>
    <t>Odstranění tepelné izolace střech šikmých nebo nadstřešních částí z rohoží, pásů, dílců, desek, bloků nadstřešních izolací připevněných šrouby z vláknitých materiálů suchých, tloušťky izolace přes 100 do 200 mm</t>
  </si>
  <si>
    <t>-554390768</t>
  </si>
  <si>
    <t>https://podminky.urs.cz/item/CS_URS_2024_02/713152833</t>
  </si>
  <si>
    <t>721</t>
  </si>
  <si>
    <t>Zdravotechnika - vnitřní kanalizace</t>
  </si>
  <si>
    <t>34</t>
  </si>
  <si>
    <t>721242804</t>
  </si>
  <si>
    <t>Demontáž lapačů střešních splavenin DN 125</t>
  </si>
  <si>
    <t>kus</t>
  </si>
  <si>
    <t>-70941891</t>
  </si>
  <si>
    <t>https://podminky.urs.cz/item/CS_URS_2024_02/721242804</t>
  </si>
  <si>
    <t>3 "stávající lapače podél východní fasády</t>
  </si>
  <si>
    <t>725</t>
  </si>
  <si>
    <t>Zdravotechnika - zařizovací předměty</t>
  </si>
  <si>
    <t>35</t>
  </si>
  <si>
    <t>725210821</t>
  </si>
  <si>
    <t>Demontáž umyvadel bez výtokových armatur umyvadel</t>
  </si>
  <si>
    <t>soubor</t>
  </si>
  <si>
    <t>39179409</t>
  </si>
  <si>
    <t>https://podminky.urs.cz/item/CS_URS_2024_02/725210821</t>
  </si>
  <si>
    <t>Poznámka k položce:_x000D_
šetrná demontáž, přesun k uskladnění v prostorách objednatele</t>
  </si>
  <si>
    <t>ozn. 17</t>
  </si>
  <si>
    <t>1 "m.č. 2.02</t>
  </si>
  <si>
    <t>1 "m.č. 2.13</t>
  </si>
  <si>
    <t>1 "m.č. 2.15</t>
  </si>
  <si>
    <t>1 "m.č. 2.17</t>
  </si>
  <si>
    <t>36</t>
  </si>
  <si>
    <t>725310823</t>
  </si>
  <si>
    <t>Demontáž dřezů jednodílných bez výtokových armatur vestavěných v kuchyňských sestavách</t>
  </si>
  <si>
    <t>285459568</t>
  </si>
  <si>
    <t>https://podminky.urs.cz/item/CS_URS_2024_02/725310823</t>
  </si>
  <si>
    <t>ozn. 9</t>
  </si>
  <si>
    <t>1 "m.č. 2.11</t>
  </si>
  <si>
    <t>37</t>
  </si>
  <si>
    <t>725820802</t>
  </si>
  <si>
    <t>Demontáž baterií stojánkových do 1 otvoru</t>
  </si>
  <si>
    <t>2068097303</t>
  </si>
  <si>
    <t>https://podminky.urs.cz/item/CS_URS_2024_02/725820802</t>
  </si>
  <si>
    <t>1 "dřez, m.č. 2.11</t>
  </si>
  <si>
    <t>ozn. 17, umyvadlo</t>
  </si>
  <si>
    <t>38</t>
  </si>
  <si>
    <t>725860811</t>
  </si>
  <si>
    <t>Demontáž zápachových uzávěrek pro zařizovací předměty jednoduchých</t>
  </si>
  <si>
    <t>1078606178</t>
  </si>
  <si>
    <t>https://podminky.urs.cz/item/CS_URS_2024_02/725860811</t>
  </si>
  <si>
    <t>39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</si>
  <si>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</si>
  <si>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</si>
  <si>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249915769</t>
  </si>
  <si>
    <t>https://podminky.urs.cz/item/CS_URS_2024_02/998725122</t>
  </si>
  <si>
    <t>762</t>
  </si>
  <si>
    <t>Konstrukce tesařské</t>
  </si>
  <si>
    <t>40</t>
  </si>
  <si>
    <t>762341811</t>
  </si>
  <si>
    <t>Demontáž bednění a laťování bednění střech rovných, obloukových, sklonu do 60° se všemi nadstřešními konstrukcemi z prken hrubých, hoblovaných tl. do 32 mm</t>
  </si>
  <si>
    <t>-1783324653</t>
  </si>
  <si>
    <t>https://podminky.urs.cz/item/CS_URS_2024_02/762341811</t>
  </si>
  <si>
    <t>763</t>
  </si>
  <si>
    <t>Konstrukce suché výstavby</t>
  </si>
  <si>
    <t>41</t>
  </si>
  <si>
    <t>763111811</t>
  </si>
  <si>
    <t>Demontáž příček ze sádrokartonových desek s nosnou konstrukcí z ocelových profilů jednoduchých, opláštění jednoduché</t>
  </si>
  <si>
    <t>-582464706</t>
  </si>
  <si>
    <t>https://podminky.urs.cz/item/CS_URS_2024_02/763111811</t>
  </si>
  <si>
    <t>1,65*3,1 "m.č. 2.08</t>
  </si>
  <si>
    <t>42</t>
  </si>
  <si>
    <t>763121811</t>
  </si>
  <si>
    <t>Demontáž předsazených nebo šachtových stěn ze sádrokartonových desek s nosnou konstrukcí z ocelových profilů jednoduchých, opláštění jednoduché</t>
  </si>
  <si>
    <t>1421924763</t>
  </si>
  <si>
    <t>https://podminky.urs.cz/item/CS_URS_2024_02/763121811</t>
  </si>
  <si>
    <t>(1,75+1,2)*3,1 "m.č. 2.06</t>
  </si>
  <si>
    <t>763131821</t>
  </si>
  <si>
    <t>Demontáž podhledu nebo samostatného požárního předělu ze sádrokartonových desek s nosnou konstrukcí dvouvrstvou z ocelových profilů, opláštění jednoduché</t>
  </si>
  <si>
    <t>-893080580</t>
  </si>
  <si>
    <t>https://podminky.urs.cz/item/CS_URS_2024_02/763131821</t>
  </si>
  <si>
    <t>ozn. 3</t>
  </si>
  <si>
    <t>10,63 "m.č. 2.09</t>
  </si>
  <si>
    <t>5,66 "m.č. 2.10</t>
  </si>
  <si>
    <t>4,97 "m.č. 2.19</t>
  </si>
  <si>
    <t>5,85 "m.č. 2.20</t>
  </si>
  <si>
    <t>44</t>
  </si>
  <si>
    <t>763135811</t>
  </si>
  <si>
    <t>Demontáž podhledu sádrokartonového kazetového na zavěšeném na roštu viditelném</t>
  </si>
  <si>
    <t>-1480830001</t>
  </si>
  <si>
    <t>https://podminky.urs.cz/item/CS_URS_2024_02/763135811</t>
  </si>
  <si>
    <t>ozn. 2</t>
  </si>
  <si>
    <t>30,27 "m.č. 2.01</t>
  </si>
  <si>
    <t>24,3 "m.č. 2.02</t>
  </si>
  <si>
    <t>54,27 "m.č. 2.03</t>
  </si>
  <si>
    <t>23,95 "m.č. 2.04</t>
  </si>
  <si>
    <t>57,73 "m.č. 2.05</t>
  </si>
  <si>
    <t>1,98 "m.č. 2.06</t>
  </si>
  <si>
    <t>1,36 "m.č. 2.08</t>
  </si>
  <si>
    <t>17,19 "m.č. 2.11</t>
  </si>
  <si>
    <t>45</t>
  </si>
  <si>
    <t>763135881</t>
  </si>
  <si>
    <t>Demontáž podhledu sádrokartonového vyjmutí kazet</t>
  </si>
  <si>
    <t>187702217</t>
  </si>
  <si>
    <t>https://podminky.urs.cz/item/CS_URS_2024_02/763135881</t>
  </si>
  <si>
    <t>ozn. 7</t>
  </si>
  <si>
    <t>48,06 "m.č. 2.12</t>
  </si>
  <si>
    <t>36,25 "m.č. 2.13</t>
  </si>
  <si>
    <t>17,18 "m.č. 2.14</t>
  </si>
  <si>
    <t>51,58 "m.č. 2.15</t>
  </si>
  <si>
    <t>15,99 "m.č. 2.16</t>
  </si>
  <si>
    <t>52,3 "m.č. 2.17</t>
  </si>
  <si>
    <t>46</t>
  </si>
  <si>
    <t>763164821</t>
  </si>
  <si>
    <t>Demontáž podkroví ze sádrokartonových desek obkladu sádrokartonovými deskami na kovové konstrukci, opláštění jednoduché</t>
  </si>
  <si>
    <t>1015103807</t>
  </si>
  <si>
    <t>https://podminky.urs.cz/item/CS_URS_2024_02/763164821</t>
  </si>
  <si>
    <t>výkres Konstrukce zastřešení - stávající stav, bourání, Řez A-A - stávající stav, bourání</t>
  </si>
  <si>
    <t>ozn. 11, SDK tubusy světlíků</t>
  </si>
  <si>
    <t>(1*2+2*2)*0,5*2+(1*2+1,5*2)*0,5*2+(1*2+1,5*2)*0,6*2+(1*2+1,5*2)*0,9*2+(6*2+1*2)*0,7+(2,6*2+1*2)*0,8 "SDK tubusy světlíků</t>
  </si>
  <si>
    <t>47</t>
  </si>
  <si>
    <t>763181821</t>
  </si>
  <si>
    <t>Demontáž kovových zárubní konstrukcí ze sádrokartonových příček výšky přes 2,75 do 4,75 m jednokřídlových</t>
  </si>
  <si>
    <t>779273299</t>
  </si>
  <si>
    <t>https://podminky.urs.cz/item/CS_URS_2024_02/763181821</t>
  </si>
  <si>
    <t>1 "m.č. 2.06</t>
  </si>
  <si>
    <t>1 "m.č. 2.08</t>
  </si>
  <si>
    <t>48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</si>
  <si>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</si>
  <si>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</si>
  <si>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-839301812</t>
  </si>
  <si>
    <t>https://podminky.urs.cz/item/CS_URS_2024_02/998763332</t>
  </si>
  <si>
    <t>764</t>
  </si>
  <si>
    <t>Konstrukce klempířské</t>
  </si>
  <si>
    <t>49</t>
  </si>
  <si>
    <t>764002801</t>
  </si>
  <si>
    <t>Demontáž klempířských konstrukcí závětrné lišty do suti</t>
  </si>
  <si>
    <t>-470196142</t>
  </si>
  <si>
    <t>https://podminky.urs.cz/item/CS_URS_2024_02/764002801</t>
  </si>
  <si>
    <t>ozn. 16</t>
  </si>
  <si>
    <t>40 "střecha částí zastřešení s panely Dart + střecha s vložkami hurdis</t>
  </si>
  <si>
    <t>50</t>
  </si>
  <si>
    <t>764002811</t>
  </si>
  <si>
    <t>Demontáž klempířských konstrukcí okapového plechu do suti, v krytině povlakové</t>
  </si>
  <si>
    <t>1317723231</t>
  </si>
  <si>
    <t>https://podminky.urs.cz/item/CS_URS_2024_02/764002811</t>
  </si>
  <si>
    <t>28,5+42 "střecha vedlejší haly nad částí zastřešení s panely Dart+ střecha s vložkami hurdis</t>
  </si>
  <si>
    <t>51</t>
  </si>
  <si>
    <t>764002871</t>
  </si>
  <si>
    <t>Demontáž klempířských konstrukcí lemování zdí do suti</t>
  </si>
  <si>
    <t>2000179826</t>
  </si>
  <si>
    <t>https://podminky.urs.cz/item/CS_URS_2024_02/764002871</t>
  </si>
  <si>
    <t>28,5 "střecha vedlejší haly nad částí zastřešení s panely Dart</t>
  </si>
  <si>
    <t>52</t>
  </si>
  <si>
    <t>764004801</t>
  </si>
  <si>
    <t>Demontáž klempířských konstrukcí žlabu podokapního do suti</t>
  </si>
  <si>
    <t>-163992458</t>
  </si>
  <si>
    <t>https://podminky.urs.cz/item/CS_URS_2024_02/764004801</t>
  </si>
  <si>
    <t>53</t>
  </si>
  <si>
    <t>764004841</t>
  </si>
  <si>
    <t>Demontáž klempířských konstrukcí háku do suti</t>
  </si>
  <si>
    <t>1475344283</t>
  </si>
  <si>
    <t>https://podminky.urs.cz/item/CS_URS_2024_02/764004841</t>
  </si>
  <si>
    <t>(28,5+42)/0,8+2-0,125 "střecha vedlejší haly nad částí zastřešení s panely Dart+ střecha s vložkami hurdis</t>
  </si>
  <si>
    <t>54</t>
  </si>
  <si>
    <t>764004861</t>
  </si>
  <si>
    <t>Demontáž klempířských konstrukcí svodu do suti</t>
  </si>
  <si>
    <t>-1540553892</t>
  </si>
  <si>
    <t>https://podminky.urs.cz/item/CS_URS_2024_02/764004861</t>
  </si>
  <si>
    <t>1+9*2 "střecha vedlejší haly nad částí zastřešení s panely Dart + střecha s vložkami hurdis</t>
  </si>
  <si>
    <t>765</t>
  </si>
  <si>
    <t>Krytina skládaná</t>
  </si>
  <si>
    <t>55</t>
  </si>
  <si>
    <t>7651919R1</t>
  </si>
  <si>
    <t>Demontáž parotěsné fólie kladené ve sklonu do 30°</t>
  </si>
  <si>
    <t>1854508076</t>
  </si>
  <si>
    <t>766</t>
  </si>
  <si>
    <t>Konstrukce truhlářské</t>
  </si>
  <si>
    <t>56</t>
  </si>
  <si>
    <t>766112820</t>
  </si>
  <si>
    <t>Demontáž dřevěných stěn zasklených</t>
  </si>
  <si>
    <t>686286076</t>
  </si>
  <si>
    <t>https://podminky.urs.cz/item/CS_URS_2024_02/766112820</t>
  </si>
  <si>
    <t>ozn. 6</t>
  </si>
  <si>
    <t>(1,1+2,8+1,1)*3,1 "m.č. 2.11</t>
  </si>
  <si>
    <t>57</t>
  </si>
  <si>
    <t>766491851</t>
  </si>
  <si>
    <t>Demontáž ostatních truhlářských konstrukcí prahů dveří jednokřídlových</t>
  </si>
  <si>
    <t>250530429</t>
  </si>
  <si>
    <t>https://podminky.urs.cz/item/CS_URS_2024_02/766491851</t>
  </si>
  <si>
    <t>ozn. 4</t>
  </si>
  <si>
    <t>1 "m.č. 2.04</t>
  </si>
  <si>
    <t>1 "m.č. 2.05</t>
  </si>
  <si>
    <t>58</t>
  </si>
  <si>
    <t>766691914</t>
  </si>
  <si>
    <t>Ostatní práce vyvěšení nebo zavěšení křídel dřevěných dveřních, plochy do 2 m2</t>
  </si>
  <si>
    <t>-649103770</t>
  </si>
  <si>
    <t>https://podminky.urs.cz/item/CS_URS_2024_02/766691914</t>
  </si>
  <si>
    <t>ozn. 5</t>
  </si>
  <si>
    <t>2 "m.č. 2.01</t>
  </si>
  <si>
    <t>2 "m.č. 2.05</t>
  </si>
  <si>
    <t>1 "m.č. 2.07</t>
  </si>
  <si>
    <t>3 "m.č. 2.09</t>
  </si>
  <si>
    <t>2 "m.č. 2.10</t>
  </si>
  <si>
    <t>1 "m.č. 2.14</t>
  </si>
  <si>
    <t>2 "m.č. 2.15</t>
  </si>
  <si>
    <t>1 "m.č. 2.16</t>
  </si>
  <si>
    <t>2 "m.č. 2.17</t>
  </si>
  <si>
    <t>1 "m.č. 2.18</t>
  </si>
  <si>
    <t>2 "m.č. 2.19</t>
  </si>
  <si>
    <t>3 "m.č. 2.20</t>
  </si>
  <si>
    <t>59</t>
  </si>
  <si>
    <t>766691915</t>
  </si>
  <si>
    <t>Ostatní práce vyvěšení nebo zavěšení křídel dřevěných dveřních, plochy přes 2 m2</t>
  </si>
  <si>
    <t>-1886805484</t>
  </si>
  <si>
    <t>https://podminky.urs.cz/item/CS_URS_2024_02/766691915</t>
  </si>
  <si>
    <t>1 "m.č. 2.03</t>
  </si>
  <si>
    <t>60</t>
  </si>
  <si>
    <t>7668128R1</t>
  </si>
  <si>
    <t>Demontáž kuchyňských linek dřevěných nebo kovových včetně skříněk uchycených na stěně, délky přes 2500 do 3000 mm včetně spotřebičů</t>
  </si>
  <si>
    <t>-962637538</t>
  </si>
  <si>
    <t>61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</si>
  <si>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</si>
  <si>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</si>
  <si>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1083564597</t>
  </si>
  <si>
    <t>https://podminky.urs.cz/item/CS_URS_2024_02/998766122</t>
  </si>
  <si>
    <t>767</t>
  </si>
  <si>
    <t>Konstrukce zámečnické</t>
  </si>
  <si>
    <t>62</t>
  </si>
  <si>
    <t>767311841</t>
  </si>
  <si>
    <t>Demontáž světlíků s umělohmotnou výplní pásových obloukových</t>
  </si>
  <si>
    <t>1442768698</t>
  </si>
  <si>
    <t>https://podminky.urs.cz/item/CS_URS_2024_02/767311841</t>
  </si>
  <si>
    <t>Poznámka k položce:_x000D_
hliníková konstrukce, polykarbonátová výplň</t>
  </si>
  <si>
    <t>ozn. 11</t>
  </si>
  <si>
    <t>2,31*2+1,76*6+6,71+2,97 "pásové světlíky v panelech Dart</t>
  </si>
  <si>
    <t>63</t>
  </si>
  <si>
    <t>767392802</t>
  </si>
  <si>
    <t>Demontáž krytin střech z plechů šroubovaných do suti</t>
  </si>
  <si>
    <t>320929055</t>
  </si>
  <si>
    <t>https://podminky.urs.cz/item/CS_URS_2024_02/767392802</t>
  </si>
  <si>
    <t>výkres Půdorys střechy - stávající stav, bourání</t>
  </si>
  <si>
    <t>ozn. 14</t>
  </si>
  <si>
    <t>36,4 "okraj střechy obchodního centra</t>
  </si>
  <si>
    <t>771</t>
  </si>
  <si>
    <t>Podlahy z dlaždic</t>
  </si>
  <si>
    <t>64</t>
  </si>
  <si>
    <t>771473810</t>
  </si>
  <si>
    <t>Demontáž soklíků z dlaždic keramických lepených rovných</t>
  </si>
  <si>
    <t>846341964</t>
  </si>
  <si>
    <t>https://podminky.urs.cz/item/CS_URS_2024_02/771473810</t>
  </si>
  <si>
    <t>z chodby 2.03</t>
  </si>
  <si>
    <t>(1,75+1,3-0,8)+(1,65+1,2-0,8) "m.č. 2.06</t>
  </si>
  <si>
    <t>1,65-0,8 "m.č. 2.08</t>
  </si>
  <si>
    <t>776</t>
  </si>
  <si>
    <t>Podlahy povlakové</t>
  </si>
  <si>
    <t>65</t>
  </si>
  <si>
    <t>776201811</t>
  </si>
  <si>
    <t>Demontáž povlakových podlahovin lepených ručně bez podložky</t>
  </si>
  <si>
    <t>-1140744429</t>
  </si>
  <si>
    <t>https://podminky.urs.cz/item/CS_URS_2024_02/776201811</t>
  </si>
  <si>
    <t>66</t>
  </si>
  <si>
    <t>776410811</t>
  </si>
  <si>
    <t>Demontáž soklíků nebo lišt pryžových nebo plastových</t>
  </si>
  <si>
    <t>-483891215</t>
  </si>
  <si>
    <t>https://podminky.urs.cz/item/CS_URS_2024_02/776410811</t>
  </si>
  <si>
    <t>20,7-0,8-1,35-0,6 "m.č. 2.02</t>
  </si>
  <si>
    <t>20,2-0,8*2-1,35-0,6 "m.č. 2.04</t>
  </si>
  <si>
    <t>32,35-0,8*2 "m.č. 2.05</t>
  </si>
  <si>
    <t>781</t>
  </si>
  <si>
    <t>Dokončovací práce - obklady</t>
  </si>
  <si>
    <t>67</t>
  </si>
  <si>
    <t>781473810</t>
  </si>
  <si>
    <t>Demontáž obkladů z dlaždic keramických lepených</t>
  </si>
  <si>
    <t>-2026867854</t>
  </si>
  <si>
    <t>https://podminky.urs.cz/item/CS_URS_2024_02/781473810</t>
  </si>
  <si>
    <t>(1,35+0,6)*2 "m.č. 2.02</t>
  </si>
  <si>
    <t>(0,9+0,2*2)*1,6 "m.č. 2.13</t>
  </si>
  <si>
    <t>(1,15+0,6)*1,6 "m.č. 2.15</t>
  </si>
  <si>
    <t>(1+0,65)*1,6 "m.č. 2.17</t>
  </si>
  <si>
    <t>784</t>
  </si>
  <si>
    <t>Dokončovací práce - malby a tapety</t>
  </si>
  <si>
    <t>68</t>
  </si>
  <si>
    <t>784121001</t>
  </si>
  <si>
    <t>Oškrabání malby v místnostech výšky do 3,80 m</t>
  </si>
  <si>
    <t>-718048164</t>
  </si>
  <si>
    <t>https://podminky.urs.cz/item/CS_URS_2024_02/784121001</t>
  </si>
  <si>
    <t>výkres Půdorys 2.NP návrh</t>
  </si>
  <si>
    <t>viz poznámka</t>
  </si>
  <si>
    <t>(13,87-3,15)*3,1-1,1*2,1-0,8*2,1-1,8*2,75+(1,8+2,75*2)*0,2 "m.č. 2.01</t>
  </si>
  <si>
    <t>(6,75*2+3,6*2)*3,1-0,8*2,1-(1,35+0,6)*2 "m.č. 2.02</t>
  </si>
  <si>
    <t>(49-1,65-1,3-1,75-1,1*2-2,8)*3,1-0,8*1,97*3-0,8*2,1*3-1,1*2,1-1,2*1,6*2+(1,2+1,6*2)*0,1*2 "m.č. 2.03</t>
  </si>
  <si>
    <t>20,2*3,1-(1,35+0,6)*2-0,8*2,1*2 "m.č. 2.04</t>
  </si>
  <si>
    <t>32,69*3,1-0,8*2,1*2-1,2*1,6+(1,2+1,6*2)*0,1 "m.č. 2.05</t>
  </si>
  <si>
    <t>(1,65+1,2)*3,1 "m.č. 2.06</t>
  </si>
  <si>
    <t>14,88*4-0,8*1,97-1,2*0,95+(1,2+0,95*2)*0,25 "m.č. 2.07</t>
  </si>
  <si>
    <t>(1,65+0,825*2)*3,1 "m.č. 2.08</t>
  </si>
  <si>
    <t>(21,75-0,075*4)*(3,1-2)-1,2*0,15+(1,2+0,15*2)*0,25 "m.č. 2.09</t>
  </si>
  <si>
    <t>12,2*(3,1-2) "m.č. 2.10</t>
  </si>
  <si>
    <t>(15,9-1,07*2-2,72)*3,1-0,8*2,1 "m.č. 2.11</t>
  </si>
  <si>
    <t>60,5*3,15-0,9*1,97*3-0,8*1,97*5-1,8*2,75-1,2*1,5*2-1,25*1,6+(1,2*2+1,5*4+1,25+1,6*2)*0,25+(3*6+1,42+4+3,86)*0,3+(3*6+4,45+4,1+4,35)*0,15 "m.č. 2.12</t>
  </si>
  <si>
    <t>24,285*3,15-0,9*1,6-0,9*1,97-2,7*1,85+(2,7+1,85*2)*0,42+(0,9+0,5*2)*0,2 "m.č. 2.13</t>
  </si>
  <si>
    <t>16,78*3,15-0,8*1,97-2,7*1,85+(2,7+1,85*2)*0,42 "m.č. 2.14</t>
  </si>
  <si>
    <t>30,98*3,15-0,8*1,97*2-(1,15+0,6)*1,6-2,7*1,85*3+(2,7+1,85*2)*0,42*3 "m.č. 2.15</t>
  </si>
  <si>
    <t>16,29*3,15-0,8*1,97*3-(1,2+0,6)*1,6-2,7*1,85+(2,7+1,85*2)*0,42 "m.č. 2.16</t>
  </si>
  <si>
    <t>31,28*3,15-0,8*1,97*2-(1+0,6)*1,6-2,7*1,85*3+(2,7+1,85*2)*0,42*3 "m.č. 2.17</t>
  </si>
  <si>
    <t>28,79*3,15-0,9*1,97-(1+0,7)*1,6-2,7*1,85*2+(2,7+1,85*2)*0,42*2+(3*4+4,2+2,625)*0,3 "m.č. 2.18</t>
  </si>
  <si>
    <t>(11,3-0,075*2)*(3,1-2)-1,2*0,15+(1,2+0,15*2)*0,25 "m.č. 2.19</t>
  </si>
  <si>
    <t>(14,67-0,075*4)*(3,1-2) "m.č. 2.20</t>
  </si>
  <si>
    <t>STA - Stavební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</si>
  <si>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</si>
  <si>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</si>
  <si>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</si>
  <si>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</si>
  <si>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</si>
  <si>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</si>
  <si>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751 - Vzduchotechnika</t>
  </si>
  <si>
    <t xml:space="preserve">    783 - Dokončovací práce - nátěry</t>
  </si>
  <si>
    <t>132212331</t>
  </si>
  <si>
    <t>Hloubení nezapažených rýh šířky přes 800 do 2 000 mm ručně s urovnáním dna do předepsaného profilu a spádu v hornině třídy těžitelnosti I skupiny 3 soudržných</t>
  </si>
  <si>
    <t>187925646</t>
  </si>
  <si>
    <t>https://podminky.urs.cz/item/CS_URS_2024_02/132212331</t>
  </si>
  <si>
    <t>výkres Půdorys 1.NP návrh</t>
  </si>
  <si>
    <t>(9,15+27,8)*0,6 "výkop pro napojení dešťové kanalizace</t>
  </si>
  <si>
    <t>22,17*0,1 "10% ručné (podél budovy)</t>
  </si>
  <si>
    <t>132251251</t>
  </si>
  <si>
    <t>Hloubení nezapažených rýh šířky přes 800 do 2 000 mm strojně s urovnáním dna do předepsaného profilu a spádu v hornině třídy těžitelnosti I skupiny 3 do 20 m3</t>
  </si>
  <si>
    <t>1580265122</t>
  </si>
  <si>
    <t>https://podminky.urs.cz/item/CS_URS_2024_02/132251251</t>
  </si>
  <si>
    <t>22,17*0,9 "90% strojně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</si>
  <si>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</si>
  <si>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</si>
  <si>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601885263</t>
  </si>
  <si>
    <t>https://podminky.urs.cz/item/CS_URS_2024_02/162751117</t>
  </si>
  <si>
    <t>-0,376 "násyp pod deskou základu za ocelovým schodištěm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</si>
  <si>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</si>
  <si>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</si>
  <si>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1068016974</t>
  </si>
  <si>
    <t>https://podminky.urs.cz/item/CS_URS_2024_02/162751119</t>
  </si>
  <si>
    <t>21,794*19 'Přepočtené koeficientem množství</t>
  </si>
  <si>
    <t>171201231</t>
  </si>
  <si>
    <t>-1303458786</t>
  </si>
  <si>
    <t>https://podminky.urs.cz/item/CS_URS_2024_02/171201231</t>
  </si>
  <si>
    <t>Poznámka k položce:_x000D_
2t/m3</t>
  </si>
  <si>
    <t>21,794*2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</si>
  <si>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</si>
  <si>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</si>
  <si>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1094346844</t>
  </si>
  <si>
    <t>https://podminky.urs.cz/item/CS_URS_2024_02/174111101</t>
  </si>
  <si>
    <t>ozn. A, základ za ocelovým schodištěm s podestou v místě geigru</t>
  </si>
  <si>
    <t>(0,595-(0,9*0,4+0,2*0,4))*0,5 "v úrovni monolitického základového pasu</t>
  </si>
  <si>
    <t>(0,595-(0,9*0,15+0,42*0,15))*(1-0,25) "v úrovni základového pasu ze ztraceného bednění</t>
  </si>
  <si>
    <t>(9,15+27,8)*0,4 "ozn. C, napojení nových geidrů na stávající dešťovou kanalizaci</t>
  </si>
  <si>
    <t>M</t>
  </si>
  <si>
    <t>58333674</t>
  </si>
  <si>
    <t>kamenivo těžené hrubé frakce 16/32</t>
  </si>
  <si>
    <t>960499402</t>
  </si>
  <si>
    <t>Poznámka k položce:_x000D_
1,9t/m3</t>
  </si>
  <si>
    <t>(9,15+27,8)*0,4-27,8*0,05 "ozn. C, napojení nových geidrů na stávající dešťovou kanalizaci</t>
  </si>
  <si>
    <t>13,39*1,9 'Přepočtené koeficientem množství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</si>
  <si>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</si>
  <si>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</si>
  <si>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-1423383612</t>
  </si>
  <si>
    <t>https://podminky.urs.cz/item/CS_URS_2024_02/175151101</t>
  </si>
  <si>
    <t>(9,15+27,8)*0,35-40,03*PI*0,2*0,2/4 "ozn. C, napojení nových geigrů na stávající dešťovou kanalizaci</t>
  </si>
  <si>
    <t>58331200</t>
  </si>
  <si>
    <t>štěrkopísek netříděný</t>
  </si>
  <si>
    <t>1306269499</t>
  </si>
  <si>
    <t>11,675*2 'Přepočtené koeficientem množství</t>
  </si>
  <si>
    <t>Zakládání</t>
  </si>
  <si>
    <t>270001112</t>
  </si>
  <si>
    <t>Vytvoření prostupů v základových konstrukcích z monolitického betonu nebo železobetonu osazením trub, prefabrikovaných dílců, dutinových tvarovek, apod., do bednění vnější průřezové plochy přes 0,02 do 0,05 m2, tloušťky zdi přes 0,5 do 1,0 m</t>
  </si>
  <si>
    <t>1807527961</t>
  </si>
  <si>
    <t>https://podminky.urs.cz/item/CS_URS_2024_02/270001112</t>
  </si>
  <si>
    <t>1 "ozn. A, prostup základovým pasem za ocelovým schodištěm s podestou v místě geigru</t>
  </si>
  <si>
    <t>28611140</t>
  </si>
  <si>
    <t>trubka kanalizační PVC DN 250x1000mm SN4</t>
  </si>
  <si>
    <t>520586909</t>
  </si>
  <si>
    <t>0,5 "ozn. A, prostup základovým pasem za ocelovým schodištěm s podestou v místě geigru</t>
  </si>
  <si>
    <t>271542211</t>
  </si>
  <si>
    <t>Podsyp pod základové konstrukce se zhutněním a urovnáním povrchu ze štěrkodrtě netříděné</t>
  </si>
  <si>
    <t>1232398695</t>
  </si>
  <si>
    <t>https://podminky.urs.cz/item/CS_URS_2024_02/271542211</t>
  </si>
  <si>
    <t>(0,595-(0,9*0,15+0,42*0,15))*0,25 "ozn. A, pod deskou, základ za ocelovým schodištěm s podestou v místě geigru</t>
  </si>
  <si>
    <t>273321411</t>
  </si>
  <si>
    <t>Základy z betonu železového (bez výztuže) desky z betonu bez zvláštních nároků na prostředí tř. C 20/25</t>
  </si>
  <si>
    <t>1889593797</t>
  </si>
  <si>
    <t>https://podminky.urs.cz/item/CS_URS_2024_02/273321411</t>
  </si>
  <si>
    <t>0,595*0,15 "ozn. A, základ za ocelovým schodištěm s podestou v místě geigru</t>
  </si>
  <si>
    <t>27332591R</t>
  </si>
  <si>
    <t>Základy z betonu železového (bez výztuže) desky Příplatek k cenám za úpravu povrchů desek přehlazením, vytvoření spádu, za malou plochu</t>
  </si>
  <si>
    <t>-1816250853</t>
  </si>
  <si>
    <t>0,595 "ozn. A, základ za ocelovým schodištěm s podestou v místě geigru</t>
  </si>
  <si>
    <t>273351121</t>
  </si>
  <si>
    <t>Bednění základů desek zřízení</t>
  </si>
  <si>
    <t>-754900067</t>
  </si>
  <si>
    <t>https://podminky.urs.cz/item/CS_URS_2024_02/273351121</t>
  </si>
  <si>
    <t>(0,9+0,552)*0,15 "ozn. A, základ za ocelovým schodištěm s podestou v místě geigru</t>
  </si>
  <si>
    <t>273351122</t>
  </si>
  <si>
    <t>Bednění základů desek odstranění</t>
  </si>
  <si>
    <t>-559303773</t>
  </si>
  <si>
    <t>https://podminky.urs.cz/item/CS_URS_2024_02/273351122</t>
  </si>
  <si>
    <t>273362021</t>
  </si>
  <si>
    <t>Výztuž základů desek ze svařovaných sítí z drátů typu KARI</t>
  </si>
  <si>
    <t>240509585</t>
  </si>
  <si>
    <t>https://podminky.urs.cz/item/CS_URS_2024_02/273362021</t>
  </si>
  <si>
    <t>0,595*0,0123 "ozn. A, základ za ocelovým schodištěm s podestou v místě geigru (kari 100x100/10)</t>
  </si>
  <si>
    <t>274313611</t>
  </si>
  <si>
    <t>Základy z betonu prostého pasy betonu kamenem neprokládaného tř. C 16/20</t>
  </si>
  <si>
    <t>-402666029</t>
  </si>
  <si>
    <t>https://podminky.urs.cz/item/CS_URS_2024_02/274313611</t>
  </si>
  <si>
    <t>(0,9*0,4+0,2*0,4)*0,5 "ozn. A, základ za ocelovým schodištěm s podestou v místě geigru</t>
  </si>
  <si>
    <t>279113131</t>
  </si>
  <si>
    <t>Základové zdi z tvárnic ztraceného bednění včetně výplně z betonu bez zvláštních nároků na vliv prostředí třídy C 16/20, tloušťky zdiva přes 100 do 150 mm</t>
  </si>
  <si>
    <t>1359634869</t>
  </si>
  <si>
    <t>https://podminky.urs.cz/item/CS_URS_2024_02/279113131</t>
  </si>
  <si>
    <t>(0,9+0,42)*1 "ozn. A, základ za ocelovým schodištěm s podestou v místě geigru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</si>
  <si>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</si>
  <si>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</si>
  <si>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1983395058</t>
  </si>
  <si>
    <t>https://podminky.urs.cz/item/CS_URS_2024_02/279361821</t>
  </si>
  <si>
    <t>(0,9+0,42)*1*0,007 "ozn. A, ztracené bednění, základ za ocelovým schodištěm s podestou v místě geigru</t>
  </si>
  <si>
    <t>Svislé a kompletní konstrukce</t>
  </si>
  <si>
    <t>311234061</t>
  </si>
  <si>
    <t>Zdivo jednovrstvé z cihel děrovaných nebroušených klasických spojených na pero a drážku na maltu M5, pevnost cihel přes P10 do P15, tl. zdiva 300 mm</t>
  </si>
  <si>
    <t>436523289</t>
  </si>
  <si>
    <t>https://podminky.urs.cz/item/CS_URS_2024_02/311234061</t>
  </si>
  <si>
    <t>výkres Půdorys střechy návrh</t>
  </si>
  <si>
    <t>10,2*0,25 "pozn. 5, navýšení stěny dle navýšené skladby střechy ozn. Q</t>
  </si>
  <si>
    <t>Vodorovné konstrukce</t>
  </si>
  <si>
    <t>410003101</t>
  </si>
  <si>
    <t>Vložení trub (chrániček) do otvorů vytvořených ve vodorovných konstrukcích včetně utěsnění vnější průřezové plochy do 0,02 m2, tloušťky zdi do 0,5 m</t>
  </si>
  <si>
    <t>-636889680</t>
  </si>
  <si>
    <t>https://podminky.urs.cz/item/CS_URS_2024_02/410003101</t>
  </si>
  <si>
    <t>výkres Půdorys 2.NP - stávající stav,  bourání, statika výkres D.2.3_3</t>
  </si>
  <si>
    <t>1401109R</t>
  </si>
  <si>
    <t>trubka ocelová bezešvá hladká jakost 11 353 152x5mm</t>
  </si>
  <si>
    <t>1387244302</t>
  </si>
  <si>
    <t>0,45 "m.č. 2.14</t>
  </si>
  <si>
    <t>0,45 "m.č. 2.17</t>
  </si>
  <si>
    <t>0,9*1,05 'Přepočtené koeficientem množství</t>
  </si>
  <si>
    <t>44117111R</t>
  </si>
  <si>
    <t>Montáž ocelové konstrukce zastřešení (vazníky, krovy) hmotnosti jednotlivých prvků do 30 kg/m, délky do 12 m včetně svařování</t>
  </si>
  <si>
    <t>-982905004</t>
  </si>
  <si>
    <t>Poznámka k položce:_x000D_
včetně výroby konstrukce (úpalky proti překlopení , otvory do L profilu apod.)_x000D_
vyjma chemických kotev pro podporu žlabu</t>
  </si>
  <si>
    <t>výkres Konstrukce zastřešení - návrh, Řez A-A" - návrh</t>
  </si>
  <si>
    <t>skladba ozn. O</t>
  </si>
  <si>
    <t>"viz výpis oceli, stavebně konstrukční řešení</t>
  </si>
  <si>
    <t>10,6*30,7*21 "OK1 (IPE240)</t>
  </si>
  <si>
    <t>10,9*30,7*2 "OK2 (2xIPE240)</t>
  </si>
  <si>
    <t>1,2*30,7*69 "OK3 (IPE240)</t>
  </si>
  <si>
    <t>10,9*19 "OK4 (L150/100/10)</t>
  </si>
  <si>
    <t>0,4*18,8*48 "OK5 (2xU160)</t>
  </si>
  <si>
    <t>0,4*31,1*21 "OK6 (I220)</t>
  </si>
  <si>
    <t>0,3925*(24*2+21*2) "plech P10/50/100 (uložení nosníků)</t>
  </si>
  <si>
    <t>4,5*69 "platle pro výpalky proti klopení</t>
  </si>
  <si>
    <t>11220,165*0,001 'Přepočtené koeficientem množství</t>
  </si>
  <si>
    <t>13010R02</t>
  </si>
  <si>
    <t>dílenská dokumentace ocelové konstrukce zastřešení</t>
  </si>
  <si>
    <t>kpl</t>
  </si>
  <si>
    <t>-1012719907</t>
  </si>
  <si>
    <t>1 "ocelová konstrukce zastřešení pod sendvičové panely</t>
  </si>
  <si>
    <t>13010756</t>
  </si>
  <si>
    <t>ocel profilová jakost S235JR (11 375) průřez IPE 240</t>
  </si>
  <si>
    <t>-1557485762</t>
  </si>
  <si>
    <t>Poznámka k položce:_x000D_
ztratné 3%</t>
  </si>
  <si>
    <t>10,6*30,7*21*0,001 "OK1 (IPE240)</t>
  </si>
  <si>
    <t>10,9*30,7*2*0,001 "OK2 (2xIPE240)</t>
  </si>
  <si>
    <t>1,2*30,7*69*0,001 "OK3 (IPE240)</t>
  </si>
  <si>
    <t>10,045*1,03 'Přepočtené koeficientem množství</t>
  </si>
  <si>
    <t>13010532</t>
  </si>
  <si>
    <t>úhelník ocelový nerovnostranný jakost S235JR (11 375) 150x100x10mm</t>
  </si>
  <si>
    <t>1513422185</t>
  </si>
  <si>
    <t>10,9*19*0,001 "OK4 (L150/100/10)</t>
  </si>
  <si>
    <t>0,207*1,03 'Přepočtené koeficientem množství</t>
  </si>
  <si>
    <t>13010822</t>
  </si>
  <si>
    <t>ocel profilová jakost S235JR (11 375) průřez U (UPN) 160</t>
  </si>
  <si>
    <t>-521711307</t>
  </si>
  <si>
    <t>0,4*18,8*48*0,001 "OK5 (2xU160)</t>
  </si>
  <si>
    <t>0,361*1,03 'Přepočtené koeficientem množství</t>
  </si>
  <si>
    <t>13010724</t>
  </si>
  <si>
    <t>ocel profilová jakost S235JR (11 375) průřez I (IPN) 220</t>
  </si>
  <si>
    <t>-1187515096</t>
  </si>
  <si>
    <t>0,4*31,1*21*0,001 "OK6 (I220)</t>
  </si>
  <si>
    <t>0,261*1,03 'Přepočtené koeficientem množství</t>
  </si>
  <si>
    <t>13010316</t>
  </si>
  <si>
    <t>tyč ocelová plochá jakost S235JR (11 375) 150x10mm</t>
  </si>
  <si>
    <t>2136382780</t>
  </si>
  <si>
    <t>0,3925*(24*2+21*2)*0,001 "plech P10/50/100 (uložení nosníků)</t>
  </si>
  <si>
    <t>0,035*1,03 'Přepočtené koeficientem množství</t>
  </si>
  <si>
    <t>13530820</t>
  </si>
  <si>
    <t>ocel široká jakost S235JR 300x10mm</t>
  </si>
  <si>
    <t>1861563409</t>
  </si>
  <si>
    <t>4,5*69*0,001 "platle pro výpalky proti klopení</t>
  </si>
  <si>
    <t>0,311*1,03 'Přepočtené koeficientem množství</t>
  </si>
  <si>
    <t>444151112</t>
  </si>
  <si>
    <t>Montáž krytiny střech ocelových konstrukcí ze sendvičových panelů šroubovaných, výšky budovy přes 6 do 12 m</t>
  </si>
  <si>
    <t>1345062675</t>
  </si>
  <si>
    <t>https://podminky.urs.cz/item/CS_URS_2024_02/444151112</t>
  </si>
  <si>
    <t>výkres Konstrukce zastřešení - návrh, Půdorys střechy - návrh, Řez A-A" - návrh</t>
  </si>
  <si>
    <t>255,6-1*2*2-1*1,5*6-1*6-1*2,5 "skladba ozn. O</t>
  </si>
  <si>
    <t>5532473R</t>
  </si>
  <si>
    <t>panel sendvičový střešní, izolace IPN, viditelné kotvení, U 0,18W/m2K, modulová/celková š 1000/1083mm tl 160/120mm</t>
  </si>
  <si>
    <t>-292235392</t>
  </si>
  <si>
    <t>Poznámka k položce:_x000D_
referenční výrobek např. Kingspan KS 1000/1150 NR - IPN_x000D_
ztratné 3%</t>
  </si>
  <si>
    <t>234,1*1,03 'Přepočtené koeficientem množství</t>
  </si>
  <si>
    <t>553247R01</t>
  </si>
  <si>
    <t>dílenská dokumentace pro pokládku střešních panelů a žlabu</t>
  </si>
  <si>
    <t>1682656449</t>
  </si>
  <si>
    <t>1 "skladba ozn. O</t>
  </si>
  <si>
    <t>4441R01</t>
  </si>
  <si>
    <t>Odvodňovací žlab 600x180 mm ze sendvičových panelů tl. 150mm s IPN izolací šroubovaných, výšky budovy přes 6 do 12 m</t>
  </si>
  <si>
    <t>-1651205635</t>
  </si>
  <si>
    <t>výkres Půdorys střechy - návrh</t>
  </si>
  <si>
    <t>10,8 "pozn. 1</t>
  </si>
  <si>
    <t>451573111</t>
  </si>
  <si>
    <t>Lože pod potrubí, stoky a drobné objekty v otevřeném výkopu z písku a štěrkopísku do 63 mm</t>
  </si>
  <si>
    <t>325584001</t>
  </si>
  <si>
    <t>https://podminky.urs.cz/item/CS_URS_2024_02/451573111</t>
  </si>
  <si>
    <t>(9,15+27,8)*0,1 "ozn. C, napojení nových geigrů na stávající dešťovou kanalizaci</t>
  </si>
  <si>
    <t>Komunikace pozemní</t>
  </si>
  <si>
    <t>564811011</t>
  </si>
  <si>
    <t>Podklad ze štěrkodrti ŠD s rozprostřením a zhutněním plochy jednotlivě do 100 m2, po zhutnění tl. 50 mm</t>
  </si>
  <si>
    <t>-665397800</t>
  </si>
  <si>
    <t>https://podminky.urs.cz/item/CS_URS_2024_02/564811011</t>
  </si>
  <si>
    <t>27,8 "ozn. C, napojení nových geidrů na stávající dešťovou kanalizaci</t>
  </si>
  <si>
    <t>577134111</t>
  </si>
  <si>
    <t>Asfaltový beton vrstva obrusná ACO 11 (ABS) s rozprostřením a se zhutněním z nemodifikovaného asfaltu v pruhu šířky do 3 m tř. I (ACO 11+), po zhutnění tl. 40 mm</t>
  </si>
  <si>
    <t>2039864207</t>
  </si>
  <si>
    <t>https://podminky.urs.cz/item/CS_URS_2024_02/577134111</t>
  </si>
  <si>
    <t>577155112</t>
  </si>
  <si>
    <t>Asfaltový beton vrstva ložní ACL 16 (ABH) s rozprostřením a zhutněním z nemodifikovaného asfaltu v pruhu šířky do 3 m, po zhutnění tl. 60 mm</t>
  </si>
  <si>
    <t>1906834430</t>
  </si>
  <si>
    <t>https://podminky.urs.cz/item/CS_URS_2024_02/577155112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</si>
  <si>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</si>
  <si>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</si>
  <si>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592273685</t>
  </si>
  <si>
    <t>https://podminky.urs.cz/item/CS_URS_2024_02/591111111</t>
  </si>
  <si>
    <t>9,15 "ozn. C, napojení nových geidrů na stávající dešťovou kanalizaci</t>
  </si>
  <si>
    <t>Úpravy povrchů, podlahy a osazování výplní</t>
  </si>
  <si>
    <t>611325121</t>
  </si>
  <si>
    <t>Vápenocementová omítka rýh štuková dvouvrstvá ve stropech, šířky rýhy do 150 mm</t>
  </si>
  <si>
    <t>720310279</t>
  </si>
  <si>
    <t>https://podminky.urs.cz/item/CS_URS_2024_02/611325121</t>
  </si>
  <si>
    <t>5*0,1 "m.č. 2.02</t>
  </si>
  <si>
    <t>5*0,1 "m.č. 2.13</t>
  </si>
  <si>
    <t>5*0,1 "m.č. 2.15</t>
  </si>
  <si>
    <t>5*0,1 "m.č. 2.17</t>
  </si>
  <si>
    <t>612325419</t>
  </si>
  <si>
    <t>Oprava vápenocementové omítky vnitřních ploch hladké, tl. do 20 mm, s celoplošným přeštukováním, tl. štuku do 3 mm stěn, v rozsahu opravované plochy přes 30 do 50%</t>
  </si>
  <si>
    <t>-457824609</t>
  </si>
  <si>
    <t>https://podminky.urs.cz/item/CS_URS_2024_02/612325419</t>
  </si>
  <si>
    <t>6199961R1</t>
  </si>
  <si>
    <t>Ochrana stavebních konstrukcí a samostatných prvků včetně pozdějšího odstranění obedněním z OSB desek podlahy s podkladní textílií včetně pozdějšího odkrytí a likvidace</t>
  </si>
  <si>
    <t>1490727440</t>
  </si>
  <si>
    <t>viz poznámka, výkres Půdorys 1.NP - návrh</t>
  </si>
  <si>
    <t>10,15+35,64 "1.NP, přístup ke schodišti</t>
  </si>
  <si>
    <t>524,1 "plocha místností 2.NP, místnosti dotčené stavbou</t>
  </si>
  <si>
    <t>621151031</t>
  </si>
  <si>
    <t>Penetrační nátěr vnějších pastovitých tenkovrstvých omítek silikonový podhledů</t>
  </si>
  <si>
    <t>-1472111514</t>
  </si>
  <si>
    <t>https://podminky.urs.cz/item/CS_URS_2024_02/621151031</t>
  </si>
  <si>
    <t>výkres Půdorys střechy - návrh, Řez A-A návrh</t>
  </si>
  <si>
    <t>41,16*0,35 "pozn. 3</t>
  </si>
  <si>
    <t>621221001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</si>
  <si>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do 40 mm</t>
  </si>
  <si>
    <t>150843173</t>
  </si>
  <si>
    <t>https://podminky.urs.cz/item/CS_URS_2024_02/621221001</t>
  </si>
  <si>
    <t>621531012</t>
  </si>
  <si>
    <t>Omítka tenkovrstvá silikonová vnějších ploch probarvená bez penetrace zatíraná (škrábaná), zrnitost 1,5 mm podhledů</t>
  </si>
  <si>
    <t>-1215777035</t>
  </si>
  <si>
    <t>https://podminky.urs.cz/item/CS_URS_2024_02/621531012</t>
  </si>
  <si>
    <t>622142001</t>
  </si>
  <si>
    <t>Pletivo vnějších ploch v ploše nebo pruzích, na plném podkladu sklovláknité vtlačené do tmelu stěn</t>
  </si>
  <si>
    <t>-642404556</t>
  </si>
  <si>
    <t>https://podminky.urs.cz/item/CS_URS_2024_02/622142001</t>
  </si>
  <si>
    <t>(20,2+8,25)*0,3 "pozn. 4, ukončení omítky stěny u ploché střechy</t>
  </si>
  <si>
    <t>622151031</t>
  </si>
  <si>
    <t>Penetrační nátěr vnějších pastovitých tenkovrstvých omítek silikonový stěn</t>
  </si>
  <si>
    <t>513143107</t>
  </si>
  <si>
    <t>https://podminky.urs.cz/item/CS_URS_2024_02/622151031</t>
  </si>
  <si>
    <t>41,16*0,56 "pozn. 3</t>
  </si>
  <si>
    <t>622211021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</si>
  <si>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</si>
  <si>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-949185067</t>
  </si>
  <si>
    <t>https://podminky.urs.cz/item/CS_URS_2024_02/622211021</t>
  </si>
  <si>
    <t>28375938</t>
  </si>
  <si>
    <t>deska EPS 70 fasádní λ=0,039 tl 100mm</t>
  </si>
  <si>
    <t>1712145845</t>
  </si>
  <si>
    <t>Poznámka k položce:_x000D_
ztratné 5%</t>
  </si>
  <si>
    <t>2,55*1,05 'Přepočtené koeficientem množství</t>
  </si>
  <si>
    <t>622221001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</si>
  <si>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do 40 mm</t>
  </si>
  <si>
    <t>838403595</t>
  </si>
  <si>
    <t>https://podminky.urs.cz/item/CS_URS_2024_02/622221001</t>
  </si>
  <si>
    <t>6314202R</t>
  </si>
  <si>
    <t>deska tepelně izolační minerální kontaktních fasád podélné vlákno λ=0,035-0,036 tl 20mm</t>
  </si>
  <si>
    <t>-1660457560</t>
  </si>
  <si>
    <t>41,16*(0,35+0,56) "pozn. 3</t>
  </si>
  <si>
    <t>37,456*1,05 'Přepočtené koeficientem množství</t>
  </si>
  <si>
    <t>622252002</t>
  </si>
  <si>
    <t>Montáž profilů kontaktního zateplení ostatních stěnových, dilatačních apod. lepených do tmelu</t>
  </si>
  <si>
    <t>444075806</t>
  </si>
  <si>
    <t>https://podminky.urs.cz/item/CS_URS_2024_02/622252002</t>
  </si>
  <si>
    <t>41,16 "pozn. 3</t>
  </si>
  <si>
    <t>59051510</t>
  </si>
  <si>
    <t>profil napojovací nadokenní PVC s okapnicí s výztužnou tkaninou</t>
  </si>
  <si>
    <t>154423680</t>
  </si>
  <si>
    <t>41,16*1,05 'Přepočtené koeficientem množství</t>
  </si>
  <si>
    <t>622531012</t>
  </si>
  <si>
    <t>Omítka tenkovrstvá silikonová vnějších ploch probarvená bez penetrace zatíraná (škrábaná), zrnitost 1,5 mm stěn</t>
  </si>
  <si>
    <t>-1629764457</t>
  </si>
  <si>
    <t>https://podminky.urs.cz/item/CS_URS_2024_02/622531012</t>
  </si>
  <si>
    <t>629991011</t>
  </si>
  <si>
    <t>Zakrytí vnějších ploch před znečištěním včetně pozdějšího odkrytí výplní otvorů a svislých ploch fólií přilepenou lepící páskou</t>
  </si>
  <si>
    <t>-1169003425</t>
  </si>
  <si>
    <t>https://podminky.urs.cz/item/CS_URS_2024_02/629991011</t>
  </si>
  <si>
    <t>1,8*2,75 "m.č. 2.01</t>
  </si>
  <si>
    <t>1,2*1,6*2 "m.č. 2.03</t>
  </si>
  <si>
    <t>1,2*1,6 "m.č. 2.05</t>
  </si>
  <si>
    <t>1,2*0,95 "m.č. 2.07</t>
  </si>
  <si>
    <t>1,2*0,95 "m.č. 2.09</t>
  </si>
  <si>
    <t>1,2*1,5*2-1,25*1,6 "m.č. 2.12</t>
  </si>
  <si>
    <t>2,7*1,85 "m.č. 2.13</t>
  </si>
  <si>
    <t>2,7*1,85 "m.č. 2.14</t>
  </si>
  <si>
    <t>2,7*1,85*3 "m.č. 2.15</t>
  </si>
  <si>
    <t>2,7*1,85 "m.č. 2.16</t>
  </si>
  <si>
    <t>2,7*1,85*3 "m.č. 2.17</t>
  </si>
  <si>
    <t>2,7*1,85*2 "m.č. 2.18</t>
  </si>
  <si>
    <t>1,2*0,95 "m.č. 2.19</t>
  </si>
  <si>
    <t>6313111R1</t>
  </si>
  <si>
    <t>Mazanina z betonu prostého bez zvýšených nároků na prostředí tl. do 50 mm tř. C 20/25</t>
  </si>
  <si>
    <t>-1633225737</t>
  </si>
  <si>
    <t>8*0,93*0,05 "pozn. 2, skladba U, žlab (část střechy s hurdis)</t>
  </si>
  <si>
    <t>6313191R2</t>
  </si>
  <si>
    <t>Příplatek k cenám mazanin za stržení povrchu spodní vrstvy mazaniny latí před vložením výztuže nebo pletiva pro tl. obou vrstev mazaniny do 50 mm</t>
  </si>
  <si>
    <t>1379315786</t>
  </si>
  <si>
    <t>631351101</t>
  </si>
  <si>
    <t>Bednění v podlahách rýh a hran zřízení</t>
  </si>
  <si>
    <t>342490200</t>
  </si>
  <si>
    <t>https://podminky.urs.cz/item/CS_URS_2024_02/631351101</t>
  </si>
  <si>
    <t>(8+0,93)*0,05*2 "pozn. 2, skladba U, žlab (část střechy s hurdis)</t>
  </si>
  <si>
    <t>631351102</t>
  </si>
  <si>
    <t>Bednění v podlahách rýh a hran odstranění</t>
  </si>
  <si>
    <t>1571409102</t>
  </si>
  <si>
    <t>https://podminky.urs.cz/item/CS_URS_2024_02/631351102</t>
  </si>
  <si>
    <t>631362021</t>
  </si>
  <si>
    <t>Výztuž mazanin ze svařovaných sítí z drátů typu KARI</t>
  </si>
  <si>
    <t>-194143489</t>
  </si>
  <si>
    <t>https://podminky.urs.cz/item/CS_URS_2024_02/631362021</t>
  </si>
  <si>
    <t>8*0,93*0,004 "pozn. 2, skladba U, žlab (část střechy s hurdis)</t>
  </si>
  <si>
    <t>6324524R1</t>
  </si>
  <si>
    <t>Oprava betonovové mazaniny podlah v rozsahu do 50% plochy</t>
  </si>
  <si>
    <t>822354564</t>
  </si>
  <si>
    <t>ozn. F</t>
  </si>
  <si>
    <t>6324524R2</t>
  </si>
  <si>
    <t>Oprava betonovové mazaniny plochých střech v rozsahu do 80% plochy</t>
  </si>
  <si>
    <t>1499344217</t>
  </si>
  <si>
    <t>336,9 "skladba Q</t>
  </si>
  <si>
    <t>Trubní vedení</t>
  </si>
  <si>
    <t>871353120</t>
  </si>
  <si>
    <t>Montáž kanalizačního potrubí z tvrdého PVC-U hladkého plnostěnného tuhost SN 4 DN 200</t>
  </si>
  <si>
    <t>1836345921</t>
  </si>
  <si>
    <t>https://podminky.urs.cz/item/CS_URS_2024_02/871353120</t>
  </si>
  <si>
    <t>1+2,6+6,7+0,35+1+2,3+0,35+10,6+0,35*2+10,8+0,35+2,28+1 "ozn. C, napojení nových geigrů na stávající dešťovou kanalizaci</t>
  </si>
  <si>
    <t>28611139</t>
  </si>
  <si>
    <t>trubka kanalizační PVC DN 200x5000mm SN4</t>
  </si>
  <si>
    <t>1044694372</t>
  </si>
  <si>
    <t>40,03*1,05 'Přepočtené koeficientem množství</t>
  </si>
  <si>
    <t>877350310</t>
  </si>
  <si>
    <t>Montáž tvarovek na kanalizačním plastovém potrubí z PP nebo PVC-U hladkého plnostěnného kolen, víček nebo hrdlových uzávěrů DN 200</t>
  </si>
  <si>
    <t>649609919</t>
  </si>
  <si>
    <t>https://podminky.urs.cz/item/CS_URS_2024_02/877350310</t>
  </si>
  <si>
    <t>1+3+5*2 "ozn. C, napojení nových geigrů na stávající dešťovou kanalizaci</t>
  </si>
  <si>
    <t>28611367</t>
  </si>
  <si>
    <t>koleno kanalizační PVC KG 200x67°</t>
  </si>
  <si>
    <t>-321298104</t>
  </si>
  <si>
    <t>1 "ozn. C, napojení nových geigrů na stávající dešťovou kanalizaci</t>
  </si>
  <si>
    <t>28611366</t>
  </si>
  <si>
    <t>koleno kanalizační PVC KG 200x45°</t>
  </si>
  <si>
    <t>332123851</t>
  </si>
  <si>
    <t>"ozn. C, napojení nových geigrů na stávající dešťovou kanalizaci</t>
  </si>
  <si>
    <t>1+2 "napojení u dešťové kanalizace</t>
  </si>
  <si>
    <t>(1+4)*2 "napojení od geigrů + lomové body</t>
  </si>
  <si>
    <t>69</t>
  </si>
  <si>
    <t>877350320</t>
  </si>
  <si>
    <t>Montáž tvarovek na kanalizačním plastovém potrubí z PP nebo PVC-U hladkého plnostěnného odboček DN 200</t>
  </si>
  <si>
    <t>-274668665</t>
  </si>
  <si>
    <t>https://podminky.urs.cz/item/CS_URS_2024_02/877350320</t>
  </si>
  <si>
    <t>1+2 "ozn. C, napojení nových geigrů na stávající dešťovou kanalizaci</t>
  </si>
  <si>
    <t>70</t>
  </si>
  <si>
    <t>28611396</t>
  </si>
  <si>
    <t>odbočka kanalizační plastová s hrdlem KG 200/200/45°</t>
  </si>
  <si>
    <t>-1013164430</t>
  </si>
  <si>
    <t>71</t>
  </si>
  <si>
    <t>8773559R1</t>
  </si>
  <si>
    <t>Osazení tvarovek s vyříznutím na stávající potrubí do DN300</t>
  </si>
  <si>
    <t>1597946518</t>
  </si>
  <si>
    <t>72</t>
  </si>
  <si>
    <t>899722113</t>
  </si>
  <si>
    <t>Krytí potrubí z plastů výstražnou fólií z PVC šířky přes 25 do 34 cm</t>
  </si>
  <si>
    <t>-308717825</t>
  </si>
  <si>
    <t>https://podminky.urs.cz/item/CS_URS_2024_02/899722113</t>
  </si>
  <si>
    <t>2,6+7+2,6*2+22,4 "ozn. C, napojení nových geigrů na stávající dešťovou kanalizaci</t>
  </si>
  <si>
    <t>73</t>
  </si>
  <si>
    <t>941311111</t>
  </si>
  <si>
    <t>Lešení řadové modulové lehké pracovní s podlahami s provozním zatížením tř. 3 do 200 kg/m2 šířky tř. SW06 od 0,6 do 0,9 m výšky do 10 m montáž</t>
  </si>
  <si>
    <t>2093975307</t>
  </si>
  <si>
    <t>https://podminky.urs.cz/item/CS_URS_2024_02/941311111</t>
  </si>
  <si>
    <t>výkres Půdorys střechy - návrh, Řez A-A" návrh</t>
  </si>
  <si>
    <t>(42,2+7,9+0,9*2)*8,2 "ukončení střechy, římsa</t>
  </si>
  <si>
    <t>(20,2*2+9,3)*4 "střecha nad dílnou</t>
  </si>
  <si>
    <t>74</t>
  </si>
  <si>
    <t>941311211</t>
  </si>
  <si>
    <t>Lešení řadové modulové lehké pracovní s podlahami s provozním zatížením tř. 3 do 200 kg/m2 šířky tř. SW06 od 0,6 do 0,9 m výšky do 10 m příplatek k ceně za každý den použití</t>
  </si>
  <si>
    <t>-660556016</t>
  </si>
  <si>
    <t>https://podminky.urs.cz/item/CS_URS_2024_02/941311211</t>
  </si>
  <si>
    <t>Poznámka k položce:_x000D_
pronájem 3 měsíce</t>
  </si>
  <si>
    <t>624,38*90 'Přepočtené koeficientem množství</t>
  </si>
  <si>
    <t>75</t>
  </si>
  <si>
    <t>941311811</t>
  </si>
  <si>
    <t>Lešení řadové modulové lehké pracovní s podlahami s provozním zatížením tř. 3 do 200 kg/m2 šířky tř. SW06 od 0,6 do 0,9 m výšky do 10 m demontáž</t>
  </si>
  <si>
    <t>-858492183</t>
  </si>
  <si>
    <t>https://podminky.urs.cz/item/CS_URS_2024_02/941311811</t>
  </si>
  <si>
    <t>76</t>
  </si>
  <si>
    <t>572767766</t>
  </si>
  <si>
    <t>77</t>
  </si>
  <si>
    <t>-1575661868</t>
  </si>
  <si>
    <t>Poznámka k položce:_x000D_
pronájem 2 měsíce</t>
  </si>
  <si>
    <t>997,48*60 'Přepočtené koeficientem množství</t>
  </si>
  <si>
    <t>78</t>
  </si>
  <si>
    <t>-1105421678</t>
  </si>
  <si>
    <t>79</t>
  </si>
  <si>
    <t>94461111R</t>
  </si>
  <si>
    <t>Plachta ochranná zavěšená na konstrukci lešení proti protečení</t>
  </si>
  <si>
    <t>-433218076</t>
  </si>
  <si>
    <t>80</t>
  </si>
  <si>
    <t>94461121R</t>
  </si>
  <si>
    <t>Plachta ochranná zavěšená na konstrukci lešení proti protečení příplatek k ceně za každý den použití</t>
  </si>
  <si>
    <t>-672687993</t>
  </si>
  <si>
    <t>249,37*60 'Přepočtené koeficientem množství</t>
  </si>
  <si>
    <t>81</t>
  </si>
  <si>
    <t>94461181R</t>
  </si>
  <si>
    <t>Plachta ochranná zavěšená na konstrukci lešení proti protečení demontáž</t>
  </si>
  <si>
    <t>1082087565</t>
  </si>
  <si>
    <t>82</t>
  </si>
  <si>
    <t>1788541942</t>
  </si>
  <si>
    <t>524,1 "2.NP</t>
  </si>
  <si>
    <t>83</t>
  </si>
  <si>
    <t>-1192017647</t>
  </si>
  <si>
    <t>84</t>
  </si>
  <si>
    <t>1961653742</t>
  </si>
  <si>
    <t>85</t>
  </si>
  <si>
    <t>-1813053519</t>
  </si>
  <si>
    <t>86</t>
  </si>
  <si>
    <t>952901111</t>
  </si>
  <si>
    <t>Vyčištění budov nebo objektů před předáním do užívání budov bytové nebo občanské výstavby, světlé výšky podlaží do 4 m</t>
  </si>
  <si>
    <t>926606246</t>
  </si>
  <si>
    <t>https://podminky.urs.cz/item/CS_URS_2024_02/952901111</t>
  </si>
  <si>
    <t>87</t>
  </si>
  <si>
    <t>953962212</t>
  </si>
  <si>
    <t>Kotva chemická s vyvrtáním otvoru do zdiva z děrovaných cihel tmel se síťovým pouzdrem, hloubka 80 mm, velikost M 10</t>
  </si>
  <si>
    <t>143357517</t>
  </si>
  <si>
    <t>https://podminky.urs.cz/item/CS_URS_2024_02/953962212</t>
  </si>
  <si>
    <t>výkres Konstrukce zastřešení - návrh</t>
  </si>
  <si>
    <t>2*25 "kotvení L profilu pod žlabem</t>
  </si>
  <si>
    <t>88</t>
  </si>
  <si>
    <t>953965116</t>
  </si>
  <si>
    <t>Kotva chemická s vyvrtáním otvoru kotevní šrouby pro chemické kotvy, velikost M 10, délka 170 mm</t>
  </si>
  <si>
    <t>-727184289</t>
  </si>
  <si>
    <t>https://podminky.urs.cz/item/CS_URS_2024_02/953965116</t>
  </si>
  <si>
    <t>89</t>
  </si>
  <si>
    <t>975111211</t>
  </si>
  <si>
    <t>Plošné podchycení konstrukcí systémovými prvky samostatnými stojkami výšky přes 4 do 5 m, zatížení do 6 kPa zřízení</t>
  </si>
  <si>
    <t>-992718321</t>
  </si>
  <si>
    <t>https://podminky.urs.cz/item/CS_URS_2024_02/975111211</t>
  </si>
  <si>
    <t>204,81 "m.č. 1.19, podstojkování ocelové konstrukce střechy</t>
  </si>
  <si>
    <t>90</t>
  </si>
  <si>
    <t>975111212</t>
  </si>
  <si>
    <t>Plošné podchycení konstrukcí systémovými prvky samostatnými stojkami výšky přes 4 do 5 m, zatížení do 6 kPa příplatek za první a každý další den použití</t>
  </si>
  <si>
    <t>783998075</t>
  </si>
  <si>
    <t>https://podminky.urs.cz/item/CS_URS_2024_02/975111212</t>
  </si>
  <si>
    <t>204,81*90 'Přepočtené koeficientem množství</t>
  </si>
  <si>
    <t>91</t>
  </si>
  <si>
    <t>975111213</t>
  </si>
  <si>
    <t>Plošné podchycení konstrukcí systémovými prvky samostatnými stojkami výšky přes 4 do 5 m, zatížení do 6 kPa odstranění</t>
  </si>
  <si>
    <t>361250637</t>
  </si>
  <si>
    <t>https://podminky.urs.cz/item/CS_URS_2024_02/975111213</t>
  </si>
  <si>
    <t>92</t>
  </si>
  <si>
    <t>993111111</t>
  </si>
  <si>
    <t>Dovoz a odvoz lešení včetně naložení a složení řadového, na vzdálenost do 10 km</t>
  </si>
  <si>
    <t>-883743335</t>
  </si>
  <si>
    <t>https://podminky.urs.cz/item/CS_URS_2024_02/993111111</t>
  </si>
  <si>
    <t>93</t>
  </si>
  <si>
    <t>993111119</t>
  </si>
  <si>
    <t>Dovoz a odvoz lešení včetně naložení a složení řadového, na vzdálenost Příplatek k ceně za každých dalších i započatých 10 km přes 10 km</t>
  </si>
  <si>
    <t>1479154023</t>
  </si>
  <si>
    <t>https://podminky.urs.cz/item/CS_URS_2024_02/993111119</t>
  </si>
  <si>
    <t>94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</si>
  <si>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</si>
  <si>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</si>
  <si>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1486881097</t>
  </si>
  <si>
    <t>https://podminky.urs.cz/item/CS_URS_2024_02/998011002</t>
  </si>
  <si>
    <t>95</t>
  </si>
  <si>
    <t>712311101</t>
  </si>
  <si>
    <t>Provedení povlakové krytiny střech plochých do 10° natěradly a tmely za studena nátěrem lakem penetračním nebo asfaltovým</t>
  </si>
  <si>
    <t>-1271375125</t>
  </si>
  <si>
    <t>https://podminky.urs.cz/item/CS_URS_2024_02/712311101</t>
  </si>
  <si>
    <t>8*0,93 "pozn. 2, skladba U, žlab (část střechy s hurdis)</t>
  </si>
  <si>
    <t>96</t>
  </si>
  <si>
    <t>11163153</t>
  </si>
  <si>
    <t>emulze asfaltová penetrační</t>
  </si>
  <si>
    <t>litr</t>
  </si>
  <si>
    <t>928853419</t>
  </si>
  <si>
    <t>344,34*0,3 'Přepočtené koeficientem množství</t>
  </si>
  <si>
    <t>97</t>
  </si>
  <si>
    <t>712341559</t>
  </si>
  <si>
    <t>Provedení povlakové krytiny střech plochých do 10° pásy přitavením NAIP v plné ploše</t>
  </si>
  <si>
    <t>-1872063455</t>
  </si>
  <si>
    <t>https://podminky.urs.cz/item/CS_URS_2024_02/712341559</t>
  </si>
  <si>
    <t>98</t>
  </si>
  <si>
    <t>62853004</t>
  </si>
  <si>
    <t>pás asfaltový natavitelný modifikovaný SBS s vložkou ze skleněné tkaniny a spalitelnou PE fólií nebo jemnozrnným minerálním posypem na horním povrchu tl 4,0mm</t>
  </si>
  <si>
    <t>579442532</t>
  </si>
  <si>
    <t>Poznámka k položce:_x000D_
ztratné 20%</t>
  </si>
  <si>
    <t>344,34*1,2 'Přepočtené koeficientem množství</t>
  </si>
  <si>
    <t>99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</si>
  <si>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</si>
  <si>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</si>
  <si>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-1833330346</t>
  </si>
  <si>
    <t>https://podminky.urs.cz/item/CS_URS_2024_02/712363115</t>
  </si>
  <si>
    <t>2 "ozn. A, geigry, základ za ocelovým schodištěm s podestou v místě geigru</t>
  </si>
  <si>
    <t>100</t>
  </si>
  <si>
    <t>28342014</t>
  </si>
  <si>
    <t>manžeta těsnící pro prostupy hydroizolací z PVC uzavřená kruhová vnitřní průměr 120-180</t>
  </si>
  <si>
    <t>-320071863</t>
  </si>
  <si>
    <t>101</t>
  </si>
  <si>
    <t>712363116</t>
  </si>
  <si>
    <t>Provedení povlakové krytiny střech plochých do 10° fólií ostatní činnosti při pokládání hydroizolačních fólií (materiál ve specifikaci) zaizolování prostupů střešní rovinou kruhový průřez, průměr přes 300 mm do 500 mm</t>
  </si>
  <si>
    <t>-1179473804</t>
  </si>
  <si>
    <t>https://podminky.urs.cz/item/CS_URS_2024_02/712363116</t>
  </si>
  <si>
    <t>1 "ozn. P, prostup VZT</t>
  </si>
  <si>
    <t>102</t>
  </si>
  <si>
    <t>2834202R</t>
  </si>
  <si>
    <t>manžeta těsnící pro prostupy hydroizolací z PVC otevřená kruhová universální</t>
  </si>
  <si>
    <t>705375338</t>
  </si>
  <si>
    <t>103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</si>
  <si>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</si>
  <si>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</si>
  <si>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-1248130918</t>
  </si>
  <si>
    <t>https://podminky.urs.cz/item/CS_URS_2024_02/712363122</t>
  </si>
  <si>
    <t>1 "ozn. A, základ za ocelovým schodištěm s podestou v místě geigru</t>
  </si>
  <si>
    <t>4*10 "skladba O, vytažení na nadstřešní část světlíků</t>
  </si>
  <si>
    <t>104</t>
  </si>
  <si>
    <t>2832207R1</t>
  </si>
  <si>
    <t>roh vnitřní pro střešní fólie PVC-P šedá</t>
  </si>
  <si>
    <t>287022758</t>
  </si>
  <si>
    <t>105</t>
  </si>
  <si>
    <t>2832207R2</t>
  </si>
  <si>
    <t>roh vnější pro střešní fólie PVC-P šedá</t>
  </si>
  <si>
    <t>-1756429578</t>
  </si>
  <si>
    <t>106</t>
  </si>
  <si>
    <t>712363352</t>
  </si>
  <si>
    <t>Povlakové krytiny střech plochých do 10° z tvarovaných poplastovaných lišt pro mPVC vnitřní koutová lišta rš 100 mm</t>
  </si>
  <si>
    <t>-59951882</t>
  </si>
  <si>
    <t>https://podminky.urs.cz/item/CS_URS_2024_02/712363352</t>
  </si>
  <si>
    <t>0,77+0,93 "ozn. A, základ za ocelovým schodištěm s podestou v místě geigru</t>
  </si>
  <si>
    <t>10,8*2 "pozn. 1, žlab, skladba O</t>
  </si>
  <si>
    <t>8,1*2 "pozn. 2, skladba U, žlab (část střechy s hurdis)</t>
  </si>
  <si>
    <t>107</t>
  </si>
  <si>
    <t>712363353</t>
  </si>
  <si>
    <t>Povlakové krytiny střech plochých do 10° z tvarovaných poplastovaných lišt pro mPVC vnější koutová lišta rš 100 mm</t>
  </si>
  <si>
    <t>1641047721</t>
  </si>
  <si>
    <t>https://podminky.urs.cz/item/CS_URS_2024_02/712363353</t>
  </si>
  <si>
    <t>0,2*4*10 "skladba O, vytažení na nadstřešní část světlíků</t>
  </si>
  <si>
    <t>108</t>
  </si>
  <si>
    <t>712363354</t>
  </si>
  <si>
    <t>Povlakové krytiny střech plochých do 10° z tvarovaných poplastovaných lišt pro mPVC stěnová lišta vyhnutá rš 71 mm</t>
  </si>
  <si>
    <t>717880557</t>
  </si>
  <si>
    <t>https://podminky.urs.cz/item/CS_URS_2024_02/712363354</t>
  </si>
  <si>
    <t>28,5 "ozn. K4</t>
  </si>
  <si>
    <t>10,8 "žlab, skladba O, na stěnu OC</t>
  </si>
  <si>
    <t>109</t>
  </si>
  <si>
    <t>712363355</t>
  </si>
  <si>
    <t>Povlakové krytiny střech plochých do 10° z tvarovaných poplastovaných lišt pro mPVC okapnice rš 150 mm</t>
  </si>
  <si>
    <t>1190134846</t>
  </si>
  <si>
    <t>https://podminky.urs.cz/item/CS_URS_2024_02/712363355</t>
  </si>
  <si>
    <t>0,9+0,552 "ozn. A, základ za ocelovým schodištěm s podestou v místě geigru</t>
  </si>
  <si>
    <t>110</t>
  </si>
  <si>
    <t>712363357</t>
  </si>
  <si>
    <t>Povlakové krytiny střech plochých do 10° z tvarovaných poplastovaných lišt pro mPVC okapnice rš 250 mm</t>
  </si>
  <si>
    <t>-1473746307</t>
  </si>
  <si>
    <t>https://podminky.urs.cz/item/CS_URS_2024_02/712363357</t>
  </si>
  <si>
    <t>40 "ozn. K8</t>
  </si>
  <si>
    <t>111</t>
  </si>
  <si>
    <t>712363358</t>
  </si>
  <si>
    <t>Povlakové krytiny střech plochých do 10° z tvarovaných poplastovaných lišt pro mPVC závětrná lišta rš 250 mm</t>
  </si>
  <si>
    <t>-400859674</t>
  </si>
  <si>
    <t>https://podminky.urs.cz/item/CS_URS_2024_02/712363358</t>
  </si>
  <si>
    <t>40 "ozn. K5</t>
  </si>
  <si>
    <t>112</t>
  </si>
  <si>
    <t>712363404R</t>
  </si>
  <si>
    <t>Provedení povlakové krytiny střech plochých do 10° z mechanicky kotvených hydroizolačních fólií včetně položení fólie a horkovzdušného svaření budovy výšky do 18 m, kotvené do betonu</t>
  </si>
  <si>
    <t>493903996</t>
  </si>
  <si>
    <t>113</t>
  </si>
  <si>
    <t>712363411R</t>
  </si>
  <si>
    <t>Provedení povlakové krytiny střech plochých do 10° z mechanicky kotvených hydroizolačních fólií včetně položení fólie a horkovzdušného svaření budovy výšky do 18 m, kotvené do sendvičového panelu</t>
  </si>
  <si>
    <t>-1353962323</t>
  </si>
  <si>
    <t>255,6-1*6-1*2,5 "skladba O</t>
  </si>
  <si>
    <t>10,8*(0,6+0,18*2+0,15) "pozn. 1, žlab, skladba O</t>
  </si>
  <si>
    <t>8,1*(0,6+0,18*2+0,1) "pozn. 2, skladba U, žlab (část střechy s hurdis)</t>
  </si>
  <si>
    <t>114</t>
  </si>
  <si>
    <t>712363604R</t>
  </si>
  <si>
    <t>Provedení povlakové krytiny střech plochých do 10° z mechanicky kotvených hydroizolačních fólií včetně položení fólie a horkovzdušného svaření tl. tepelné izolace přes 240 mm budovy výšky do 18 m, kotvené do betonu</t>
  </si>
  <si>
    <t>307374729</t>
  </si>
  <si>
    <t>115</t>
  </si>
  <si>
    <t>712861703</t>
  </si>
  <si>
    <t>Provedení povlakové krytiny střech samostatným vytažením izolačního povlaku fólií na konstrukce převyšující úroveň střechy, přilepenou lepidlem v plné ploše</t>
  </si>
  <si>
    <t>1167077903</t>
  </si>
  <si>
    <t>https://podminky.urs.cz/item/CS_URS_2024_02/712861703</t>
  </si>
  <si>
    <t>(0,77+0,93)*0,1 "ozn. A, základ za ocelovým schodištěm s podestou v místě geigru</t>
  </si>
  <si>
    <t>((1*2+2*2)*2+(1*2+1,5*2)*6+(1*2+6*2)+(1*2+2,5*2))*0,2 "skladba O, vytažení na nadstřešní část světlíků</t>
  </si>
  <si>
    <t>10,8*0,15 "pozn. 1, žlab, skladba O, na stěnu OC</t>
  </si>
  <si>
    <t>8,1*0,15 "pozn. 2, skladba U, žlab (část střechy s hurdis)</t>
  </si>
  <si>
    <t>116</t>
  </si>
  <si>
    <t>28322012R</t>
  </si>
  <si>
    <t>fólie hydroizolační střešní PVC-P s klasifikací Broof(t3) mechanicky kotvená šedá tl 1,5mm</t>
  </si>
  <si>
    <t>-1425938567</t>
  </si>
  <si>
    <t>0,595+(0,77+0,93)*0,1 "ozn. A, základ za ocelovým schodištěm s podestou v místě geigru</t>
  </si>
  <si>
    <t>10,8*0,15 "pozn. 1, žlab, skladba O, vytažení na stěnu OC</t>
  </si>
  <si>
    <t>8,1*0,15 "pozn. 2, skladba U, žlab (část střechy s hurdis), vytažení na stěnu OC</t>
  </si>
  <si>
    <t>620,774*1,2 'Přepočtené koeficientem množství</t>
  </si>
  <si>
    <t>117</t>
  </si>
  <si>
    <t>712431111</t>
  </si>
  <si>
    <t>Provedení povlakové krytiny střech šikmých přes 10° do 30° pásy na sucho podkladní samolepící asfaltový pás</t>
  </si>
  <si>
    <t>615675394</t>
  </si>
  <si>
    <t>https://podminky.urs.cz/item/CS_URS_2024_02/712431111</t>
  </si>
  <si>
    <t>výkres Půdorys střechy - návrh, Řez A - A" - návrh</t>
  </si>
  <si>
    <t>28*0,765 "římsa vedlejší haly, skladba R</t>
  </si>
  <si>
    <t>118</t>
  </si>
  <si>
    <t>62866281</t>
  </si>
  <si>
    <t>pás asfaltový samolepicí modifikovaný SBS s vložkou ze skleněné tkaniny se spalitelnou fólií nebo jemnozrnným minerálním posypem nebo textilií na horním povrchu tl 3,0mm</t>
  </si>
  <si>
    <t>-2023555073</t>
  </si>
  <si>
    <t>21,42*1,2 'Přepočtené koeficientem množství</t>
  </si>
  <si>
    <t>119</t>
  </si>
  <si>
    <t>712441559</t>
  </si>
  <si>
    <t>Provedení povlakové krytiny střech šikmých přes 10° do 30° pásy přitavením NAIP v plné ploše</t>
  </si>
  <si>
    <t>1810558341</t>
  </si>
  <si>
    <t>https://podminky.urs.cz/item/CS_URS_2024_02/712441559</t>
  </si>
  <si>
    <t>28*0,765*2 "římsa vedlejší haly, skladba R</t>
  </si>
  <si>
    <t>186,19 "skladba S, střecha velejší haly</t>
  </si>
  <si>
    <t>120</t>
  </si>
  <si>
    <t>62857003</t>
  </si>
  <si>
    <t>pás asfaltový natavitelný modifikovaný SBS s vložkou kombinovanou z různých materiálů a hrubozrnným břidličným posypem na horním povrchu tl 4,5mm</t>
  </si>
  <si>
    <t>574493309</t>
  </si>
  <si>
    <t>207,61*1,2 'Přepočtené koeficientem množství</t>
  </si>
  <si>
    <t>121</t>
  </si>
  <si>
    <t>62836110</t>
  </si>
  <si>
    <t>pás asfaltový natavitelný oxidovaný s vložkou z hliníkové fólie / hliníkové fólie s textilií, se spalitelnou PE folií nebo jemnozrnným minerálním posypem tl 4,0mm</t>
  </si>
  <si>
    <t>1157292819</t>
  </si>
  <si>
    <t>122</t>
  </si>
  <si>
    <t>712391171</t>
  </si>
  <si>
    <t>Provedení povlakové krytiny střech plochých do 10° -ostatní práce provedení vrstvy textilní podkladní</t>
  </si>
  <si>
    <t>-1157966468</t>
  </si>
  <si>
    <t>https://podminky.urs.cz/item/CS_URS_2024_02/712391171</t>
  </si>
  <si>
    <t>123</t>
  </si>
  <si>
    <t>6931116R</t>
  </si>
  <si>
    <t>geotextilie PP s ÚV stabilizací 120g/m2</t>
  </si>
  <si>
    <t>-547763187</t>
  </si>
  <si>
    <t>337,495*1,2 'Přepočtené koeficientem množství</t>
  </si>
  <si>
    <t>124</t>
  </si>
  <si>
    <t>712399097</t>
  </si>
  <si>
    <t>Provedení povlakové krytiny střech plochých do 10° -ostatní práce Příplatek k cenám za plochu do 10 m2 NAIP, foliemi nebo termoplasty</t>
  </si>
  <si>
    <t>-660868398</t>
  </si>
  <si>
    <t>https://podminky.urs.cz/item/CS_URS_2024_02/712399097</t>
  </si>
  <si>
    <t>125</t>
  </si>
  <si>
    <t>998712102</t>
  </si>
  <si>
    <t>Přesun hmot pro povlakové krytiny stanovený z hmotnosti přesunovaného materiálu vodorovná dopravní vzdálenost do 50 m základní v objektech výšky přes 6 do 12 m</t>
  </si>
  <si>
    <t>1123073652</t>
  </si>
  <si>
    <t>https://podminky.urs.cz/item/CS_URS_2024_02/998712102</t>
  </si>
  <si>
    <t>713141263</t>
  </si>
  <si>
    <t>Montáž tepelné izolace střech plochých mechanické přikotvení šrouby včetně dodávky šroubů, bez položení tepelné izolace tl. izolace přes 240 mm do betonu</t>
  </si>
  <si>
    <t>-1548535029</t>
  </si>
  <si>
    <t>https://podminky.urs.cz/item/CS_URS_2024_02/713141263</t>
  </si>
  <si>
    <t>127</t>
  </si>
  <si>
    <t>28372313</t>
  </si>
  <si>
    <t>deska EPS 100 pro konstrukce s běžným zatížením λ=0,037 tl 130mm</t>
  </si>
  <si>
    <t>19337914</t>
  </si>
  <si>
    <t>(336,9-(41,16+20,2+7,3)*0,48)*2 "skladba Q</t>
  </si>
  <si>
    <t>607,886*1,05 'Přepočtené koeficientem množství</t>
  </si>
  <si>
    <t>128</t>
  </si>
  <si>
    <t>28376445</t>
  </si>
  <si>
    <t>deska XPS hrana rovná a strukturovaný povrch 300kPA λ=0,035 tl 140mm</t>
  </si>
  <si>
    <t>-480061352</t>
  </si>
  <si>
    <t>(41,16+20,2+7,3)*0,48 "skladba Q, pozn. 3 a 4</t>
  </si>
  <si>
    <t>32,957*1,05 'Přepočtené koeficientem množství</t>
  </si>
  <si>
    <t>129</t>
  </si>
  <si>
    <t>28376444</t>
  </si>
  <si>
    <t>deska XPS hrana rovná a strukturovaný povrch 300kPA λ=0,035 tl 120mm</t>
  </si>
  <si>
    <t>998787758</t>
  </si>
  <si>
    <t>130</t>
  </si>
  <si>
    <t>713141311</t>
  </si>
  <si>
    <t>Montáž tepelné izolace střech plochých spádovými klíny v ploše kladenými volně</t>
  </si>
  <si>
    <t>-2083826605</t>
  </si>
  <si>
    <t>https://podminky.urs.cz/item/CS_URS_2024_02/713141311</t>
  </si>
  <si>
    <t>131</t>
  </si>
  <si>
    <t>28376141</t>
  </si>
  <si>
    <t>klín izolační spád do 5% EPS 100</t>
  </si>
  <si>
    <t>-1306753513</t>
  </si>
  <si>
    <t>klíny tl. 20-220 mm</t>
  </si>
  <si>
    <t>8*0,93*0,12 "pozn. 2, skladba U, žlab (část střechy s hurdis)</t>
  </si>
  <si>
    <t>0,893*1,05 'Přepočtené koeficientem množství</t>
  </si>
  <si>
    <t>132</t>
  </si>
  <si>
    <t>713141R01</t>
  </si>
  <si>
    <t>Montáž tepelné izolace střech plochých žlabového prvku z desek s izolací PIR tl. 100mm</t>
  </si>
  <si>
    <t>1423108608</t>
  </si>
  <si>
    <t>8,1 "pozn. 2, skladba U, žlab (část střechy s hurdis)</t>
  </si>
  <si>
    <t>133</t>
  </si>
  <si>
    <t>28376516</t>
  </si>
  <si>
    <t>deska izolační PIR s oboustrannou kompozitní fólií s hliníkovou vložkou pro ploché střechy λ=0,023 tl 100mm</t>
  </si>
  <si>
    <t>-631500640</t>
  </si>
  <si>
    <t>Poznámka k položce:_x000D_
ztratné 5%_x000D_
referenční výrobek Kingspan Therma TR26 FM)</t>
  </si>
  <si>
    <t>8,1*(0,6+0,28*2) "pozn. 2, skladba U, žlab (část střechy s hurdis)</t>
  </si>
  <si>
    <t>9,396*1,05 'Přepočtené koeficientem množství</t>
  </si>
  <si>
    <t>134</t>
  </si>
  <si>
    <t>713151131</t>
  </si>
  <si>
    <t>Montáž tepelné izolace střech šikmých rohožemi, pásy, deskami (izolační materiál ve specifikaci) kladenými volně nad krokve, sklonu střechy do 30°</t>
  </si>
  <si>
    <t>116505051</t>
  </si>
  <si>
    <t>https://podminky.urs.cz/item/CS_URS_2024_02/713151131</t>
  </si>
  <si>
    <t>28*0,68*2 "římsa vedlejší haly, skladba R</t>
  </si>
  <si>
    <t>135</t>
  </si>
  <si>
    <t>63148152</t>
  </si>
  <si>
    <t>deska tepelně izolační minerální univerzální λ=0,035 tl 60mm</t>
  </si>
  <si>
    <t>994900154</t>
  </si>
  <si>
    <t>38,08*1,05 'Přepočtené koeficientem množství</t>
  </si>
  <si>
    <t>136</t>
  </si>
  <si>
    <t>713191321</t>
  </si>
  <si>
    <t>Montáž tepelné izolace stavebních konstrukcí - doplňky a konstrukční součásti střech plochých osazení odvětrávacích komínků</t>
  </si>
  <si>
    <t>-1842364382</t>
  </si>
  <si>
    <t>https://podminky.urs.cz/item/CS_URS_2024_02/713191321</t>
  </si>
  <si>
    <t>výkres Půdorys 2.NP návrh, Kontrukce zastřešení návrh, Půdorys střechy návrh</t>
  </si>
  <si>
    <t>ozn. J</t>
  </si>
  <si>
    <t>137</t>
  </si>
  <si>
    <t>62851024</t>
  </si>
  <si>
    <t>komínek střešní odvětrávací s integrovanou manžetou z modifikovaného asfaltového pásu DN 150</t>
  </si>
  <si>
    <t>-601728535</t>
  </si>
  <si>
    <t>138</t>
  </si>
  <si>
    <t>998713102</t>
  </si>
  <si>
    <t>Přesun hmot pro izolace tepelné stanovený z hmotnosti přesunovaného materiálu vodorovná dopravní vzdálenost do 50 m s užitím mechanizace v objektech výšky přes 6 m do 12 m</t>
  </si>
  <si>
    <t>38623033</t>
  </si>
  <si>
    <t>https://podminky.urs.cz/item/CS_URS_2024_02/998713102</t>
  </si>
  <si>
    <t>139</t>
  </si>
  <si>
    <t>721242106</t>
  </si>
  <si>
    <t>Lapače střešních splavenin polypropylenové (PP) se svislým odtokem DN 125</t>
  </si>
  <si>
    <t>-1262185698</t>
  </si>
  <si>
    <t>https://podminky.urs.cz/item/CS_URS_2024_02/721242106</t>
  </si>
  <si>
    <t>Poznámka k položce:_x000D_
včetně napojení na děšťovou kanalizaci</t>
  </si>
  <si>
    <t>6 "ozn. B</t>
  </si>
  <si>
    <t>140</t>
  </si>
  <si>
    <t>998721102</t>
  </si>
  <si>
    <t>Přesun hmot pro vnitřní kanalizaci stanovený z hmotnosti přesunovaného materiálu vodorovná dopravní vzdálenost do 50 m základní v objektech výšky přes 6 do 12 m</t>
  </si>
  <si>
    <t>-835770778</t>
  </si>
  <si>
    <t>https://podminky.urs.cz/item/CS_URS_2024_02/998721102</t>
  </si>
  <si>
    <t>141</t>
  </si>
  <si>
    <t>7252191R1</t>
  </si>
  <si>
    <t>Umyvadla montáž umyvadel na šrouby</t>
  </si>
  <si>
    <t>-781979975</t>
  </si>
  <si>
    <t>https://podminky.urs.cz/item/CS_URS_2024_02/7252191R1</t>
  </si>
  <si>
    <t>142</t>
  </si>
  <si>
    <t>725319R01</t>
  </si>
  <si>
    <t>Montáž dřez kruhový do 600mm bez výtokových armatur</t>
  </si>
  <si>
    <t>-997203308</t>
  </si>
  <si>
    <t>Poznámka k položce:_x000D_
stávající</t>
  </si>
  <si>
    <t>ozn. K</t>
  </si>
  <si>
    <t>143</t>
  </si>
  <si>
    <t>72582911R</t>
  </si>
  <si>
    <t>Baterie dřezové montáž stojánkových G 1/2"</t>
  </si>
  <si>
    <t>806101770</t>
  </si>
  <si>
    <t>144</t>
  </si>
  <si>
    <t>72582913R</t>
  </si>
  <si>
    <t>Baterie umyvadlové montáž stojánkových G 1/2"</t>
  </si>
  <si>
    <t>1170529203</t>
  </si>
  <si>
    <t>145</t>
  </si>
  <si>
    <t>725869101</t>
  </si>
  <si>
    <t>Zápachové uzávěrky zařizovacích předmětů montáž zápachových uzávěrek umyvadlových do DN 40</t>
  </si>
  <si>
    <t>2013593727</t>
  </si>
  <si>
    <t>https://podminky.urs.cz/item/CS_URS_2024_02/725869101</t>
  </si>
  <si>
    <t>146</t>
  </si>
  <si>
    <t>725869203</t>
  </si>
  <si>
    <t>Zápachové uzávěrky zařizovacích předmětů montáž zápachových uzávěrek dřezových jednodílných DN 40</t>
  </si>
  <si>
    <t>82137034</t>
  </si>
  <si>
    <t>https://podminky.urs.cz/item/CS_URS_2024_02/725869203</t>
  </si>
  <si>
    <t>147</t>
  </si>
  <si>
    <t>998725102</t>
  </si>
  <si>
    <t>Přesun hmot pro zařizovací předměty stanovený z hmotnosti přesunovaného materiálu vodorovná dopravní vzdálenost do 50 m základní v objektech výšky přes 6 do 12 m</t>
  </si>
  <si>
    <t>-1351720455</t>
  </si>
  <si>
    <t>https://podminky.urs.cz/item/CS_URS_2024_02/998725102</t>
  </si>
  <si>
    <t>751</t>
  </si>
  <si>
    <t>148</t>
  </si>
  <si>
    <t>751510043</t>
  </si>
  <si>
    <t>Vzduchotechnické potrubí - úprava polohy vyústění potrubí pr. do 300mm nad střešní rovinu</t>
  </si>
  <si>
    <t>1288357920</t>
  </si>
  <si>
    <t>https://podminky.urs.cz/item/CS_URS_2024_02/751510043</t>
  </si>
  <si>
    <t>1 "ozn. P</t>
  </si>
  <si>
    <t>149</t>
  </si>
  <si>
    <t>998751101</t>
  </si>
  <si>
    <t>Přesun hmot pro vzduchotechniku stanovený z hmotnosti přesunovaného materiálu vodorovná dopravní vzdálenost do 100 m základní v objektech výšky do 12 m</t>
  </si>
  <si>
    <t>281275994</t>
  </si>
  <si>
    <t>https://podminky.urs.cz/item/CS_URS_2024_02/998751101</t>
  </si>
  <si>
    <t>150</t>
  </si>
  <si>
    <t>762081150</t>
  </si>
  <si>
    <t>Hoblování hraněného řeziva přímo na staveništi ve staveništní dílně</t>
  </si>
  <si>
    <t>-2072367640</t>
  </si>
  <si>
    <t>https://podminky.urs.cz/item/CS_URS_2024_02/762081150</t>
  </si>
  <si>
    <t>28*0,765*0,024 "římsa vedlejší haly, skladba R</t>
  </si>
  <si>
    <t>151</t>
  </si>
  <si>
    <t>762341650</t>
  </si>
  <si>
    <t>Montáž bednění střech štítových okapových říms, krajnic, závětrných prken a žaluzií ve spádu nebo rovnoběžně s okapem z prken hoblovaných</t>
  </si>
  <si>
    <t>-981222894</t>
  </si>
  <si>
    <t>https://podminky.urs.cz/item/CS_URS_2024_02/762341650</t>
  </si>
  <si>
    <t>152</t>
  </si>
  <si>
    <t>60511116</t>
  </si>
  <si>
    <t>řezivo jehličnaté smrk, borovice š přes 170mm tl 24mm dl 4m</t>
  </si>
  <si>
    <t>-2140010537</t>
  </si>
  <si>
    <t>0,514*1,03 'Přepočtené koeficientem množství</t>
  </si>
  <si>
    <t>153</t>
  </si>
  <si>
    <t>762361331</t>
  </si>
  <si>
    <t>Konstrukční vrstva pod klempířské prvky pro oplechování horních ploch zdí a nadezdívek (atik) z vodovzdorné překližky šroubovaných do podkladu, tloušťky desky 18 mm</t>
  </si>
  <si>
    <t>215492633</t>
  </si>
  <si>
    <t>https://podminky.urs.cz/item/CS_URS_2024_02/762361331</t>
  </si>
  <si>
    <t>10,2*0,3 "pozn. 5, navýšení stěny dle navýšené skladby střechy ozn. Q</t>
  </si>
  <si>
    <t>154</t>
  </si>
  <si>
    <t>76236133R</t>
  </si>
  <si>
    <t>Konstrukční vrstva pod klempířské prvky pro oplechování krajů střech, horních ploch zdí a nadezdívek (atik) z vodovzdorné překližky šroubovaných do podkladu, tloušťky desky 21 mm</t>
  </si>
  <si>
    <t>-360351818</t>
  </si>
  <si>
    <t>Poznámka k položce:_x000D_
překližka lepená vodovzdorným lepidlem se zatřenými řeznými hranami vodělodolným nátěrem</t>
  </si>
  <si>
    <t>155</t>
  </si>
  <si>
    <t>762395000</t>
  </si>
  <si>
    <t>Spojovací prostředky krovů, bednění a laťování, nadstřešních konstrukcí svorníky, prkna, hřebíky, pásová ocel, vruty</t>
  </si>
  <si>
    <t>882613732</t>
  </si>
  <si>
    <t>https://podminky.urs.cz/item/CS_URS_2024_02/762395000</t>
  </si>
  <si>
    <t>28*(0,765*0,024+0,012) "římsa vedlejší haly, skladba R</t>
  </si>
  <si>
    <t>156</t>
  </si>
  <si>
    <t>7623R01</t>
  </si>
  <si>
    <t>Montáž okapové hrany z řeziva průřezové plochy do 120 cm2</t>
  </si>
  <si>
    <t>42881704</t>
  </si>
  <si>
    <t>28 "římsa vedlejší haly, skladba R</t>
  </si>
  <si>
    <t>157</t>
  </si>
  <si>
    <t>60512125</t>
  </si>
  <si>
    <t>hranol stavební řezivo průřezu do 120cm2 do dl 6m</t>
  </si>
  <si>
    <t>-475844273</t>
  </si>
  <si>
    <t>28*0,012 "římsa vedlejší haly, skladba R</t>
  </si>
  <si>
    <t>158</t>
  </si>
  <si>
    <t>998762102</t>
  </si>
  <si>
    <t>Přesun hmot pro konstrukce tesařské stanovený z hmotnosti přesunovaného materiálu vodorovná dopravní vzdálenost do 50 m základní v objektech výšky přes 6 do 12 m</t>
  </si>
  <si>
    <t>-972081395</t>
  </si>
  <si>
    <t>https://podminky.urs.cz/item/CS_URS_2024_02/998762102</t>
  </si>
  <si>
    <t>159</t>
  </si>
  <si>
    <t>763111313</t>
  </si>
  <si>
    <t>Příčka ze sádrokartonových desek s nosnou konstrukcí z jednoduchých ocelových profilů UW, CW jednoduše opláštěná deskou standardní A tl. 12,5 mm, příčka tl. 100 mm, profil 75, bez izolace, EI do 30</t>
  </si>
  <si>
    <t>-664286616</t>
  </si>
  <si>
    <t>https://podminky.urs.cz/item/CS_URS_2024_02/763111313</t>
  </si>
  <si>
    <t>160</t>
  </si>
  <si>
    <t>763111323</t>
  </si>
  <si>
    <t>Příčka ze sádrokartonových desek s nosnou konstrukcí z jednoduchých ocelových profilů UW, CW jednoduše opláštěná deskou protipožární DF tl. 12,5 mm s izolací, EI 45, příčka tl. 100 mm, profil 75, Rw do 49 dB</t>
  </si>
  <si>
    <t>2104625337</t>
  </si>
  <si>
    <t>https://podminky.urs.cz/item/CS_URS_2024_02/763111323</t>
  </si>
  <si>
    <t>Poznámka k položce:_x000D_
dle PD min. EI15 DP1</t>
  </si>
  <si>
    <t>ozn. M</t>
  </si>
  <si>
    <t>(4,5+2,35+1,14+0,24+6,12+3,15)*0,9 "doplnění zděné příčky nad podhledy dle požadavku PBŘ</t>
  </si>
  <si>
    <t>161</t>
  </si>
  <si>
    <t>763111335</t>
  </si>
  <si>
    <t>Příčka ze sádrokartonových desek s nosnou konstrukcí z jednoduchých ocelových profilů UW, CW jednoduše opláštěná deskou impregnovanou H2 tl. 12,5 mm, příčka tl. 100 mm, profil 75, bez izolace, EI do 30</t>
  </si>
  <si>
    <t>-1818105493</t>
  </si>
  <si>
    <t>https://podminky.urs.cz/item/CS_URS_2024_02/763111335</t>
  </si>
  <si>
    <t>162</t>
  </si>
  <si>
    <t>763111714</t>
  </si>
  <si>
    <t>Příčka ze sádrokartonových desek ostatní konstrukce a práce na příčkách ze sádrokartonových desek zalomení příčky</t>
  </si>
  <si>
    <t>-1789057546</t>
  </si>
  <si>
    <t>https://podminky.urs.cz/item/CS_URS_2024_02/763111714</t>
  </si>
  <si>
    <t>3,1 "m.č. 2.06</t>
  </si>
  <si>
    <t>0,9*5 "doplnění zděné příčky nad podhledy dle požadavku PBŘ</t>
  </si>
  <si>
    <t>163</t>
  </si>
  <si>
    <t>763111751</t>
  </si>
  <si>
    <t>Příčka ze sádrokartonových desek Příplatek k cenám za plochu do 6 m2 jednotlivě</t>
  </si>
  <si>
    <t>563710147</t>
  </si>
  <si>
    <t>https://podminky.urs.cz/item/CS_URS_2024_02/763111751</t>
  </si>
  <si>
    <t>164</t>
  </si>
  <si>
    <t>763131431</t>
  </si>
  <si>
    <t>Podhled ze sádrokartonových desek dvouvrstvá zavěšená spodní konstrukce z ocelových profilů CD, UD jednoduše opláštěná deskou protipožární DF, tl. 12,5 mm, bez izolace, REI do 90</t>
  </si>
  <si>
    <t>-958240103</t>
  </si>
  <si>
    <t>https://podminky.urs.cz/item/CS_URS_2024_02/763131431</t>
  </si>
  <si>
    <t>Poznámka k položce:_x000D_
požární odolnost EI15 DP1</t>
  </si>
  <si>
    <t>výkres Konstrukce zastřešení  - návrh, Řez A-A návrh</t>
  </si>
  <si>
    <t>251,37-6*1-2,5*1 "skladba O</t>
  </si>
  <si>
    <t>165</t>
  </si>
  <si>
    <t>763131451</t>
  </si>
  <si>
    <t>Podhled ze sádrokartonových desek dvouvrstvá zavěšená spodní konstrukce z ocelových profilů CD, UD jednoduše opláštěná deskou impregnovanou H2, tl. 12,5 mm, bez izolace</t>
  </si>
  <si>
    <t>-643818947</t>
  </si>
  <si>
    <t>https://podminky.urs.cz/item/CS_URS_2024_02/763131451</t>
  </si>
  <si>
    <t>ozn. E</t>
  </si>
  <si>
    <t>166</t>
  </si>
  <si>
    <t>7631317R1</t>
  </si>
  <si>
    <t>Podhled ze sádrokartonových desek Příplatek k cenám za dodatečné vyztužení</t>
  </si>
  <si>
    <t>819771620</t>
  </si>
  <si>
    <t>167</t>
  </si>
  <si>
    <t>763135101</t>
  </si>
  <si>
    <t>Montáž sádrokartonového podhledu kazetového demontovatelného včetně zavěšené nosné konstrukce velikosti kazet 600x600 mm viditelné</t>
  </si>
  <si>
    <t>585434789</t>
  </si>
  <si>
    <t>https://podminky.urs.cz/item/CS_URS_2024_02/763135101</t>
  </si>
  <si>
    <t>ozn. D</t>
  </si>
  <si>
    <t>168</t>
  </si>
  <si>
    <t>5903057R</t>
  </si>
  <si>
    <t>podhled kazetový minerální viditelný rastr tl 10-15mm 600x600mm</t>
  </si>
  <si>
    <t>2069428287</t>
  </si>
  <si>
    <t>211,05*1,05 'Přepočtené koeficientem množství</t>
  </si>
  <si>
    <t>169</t>
  </si>
  <si>
    <t>763135611</t>
  </si>
  <si>
    <t>Montáž sádrokartonového podhledu opláštění z kazet</t>
  </si>
  <si>
    <t>81910003</t>
  </si>
  <si>
    <t>https://podminky.urs.cz/item/CS_URS_2024_02/763135611</t>
  </si>
  <si>
    <t>ozn. I</t>
  </si>
  <si>
    <t>170</t>
  </si>
  <si>
    <t>763164515</t>
  </si>
  <si>
    <t>Obklad konstrukcí sádrokartonovými deskami včetně ochranných úhelníků ve tvaru L rozvinuté šíře do 0,4 m, opláštěný deskou protipožární DF, tl. 12,5 mm</t>
  </si>
  <si>
    <t>-1002912300</t>
  </si>
  <si>
    <t>https://podminky.urs.cz/item/CS_URS_2024_02/763164515</t>
  </si>
  <si>
    <t>ozn. N</t>
  </si>
  <si>
    <t>0,75*2 "stávající rohové ocelové sloupky pod nosníky pod panely Dart</t>
  </si>
  <si>
    <t>171</t>
  </si>
  <si>
    <t>763164535</t>
  </si>
  <si>
    <t>Obklad konstrukcí sádrokartonovými deskami včetně ochranných úhelníků ve tvaru L rozvinuté šíře přes 0,4 do 0,8 m, opláštěný deskou protipožární DF, tl. 12,5 mm</t>
  </si>
  <si>
    <t>-741617848</t>
  </si>
  <si>
    <t>https://podminky.urs.cz/item/CS_URS_2024_02/763164535</t>
  </si>
  <si>
    <t>Poznámka k položce:_x000D_
PO R15</t>
  </si>
  <si>
    <t>23,26+10,58+25,75 "stávající nosníky pod panely Dart</t>
  </si>
  <si>
    <t>172</t>
  </si>
  <si>
    <t>763164615</t>
  </si>
  <si>
    <t>Obklad konstrukcí sádrokartonovými deskami včetně ochranných úhelníků ve tvaru U rozvinuté šíře do 0,6 m, opláštěný deskou protipožární DF, tl. 12,5 mm</t>
  </si>
  <si>
    <t>-1262325679</t>
  </si>
  <si>
    <t>https://podminky.urs.cz/item/CS_URS_2024_02/763164615</t>
  </si>
  <si>
    <t>0,75*5 "stávající ocelové sloupky pod nosníky pod panely Dart</t>
  </si>
  <si>
    <t>173</t>
  </si>
  <si>
    <t>763181311</t>
  </si>
  <si>
    <t>Výplně otvorů konstrukcí ze sádrokartonových desek montáž zárubně kovové s konstrukcí jednokřídlové</t>
  </si>
  <si>
    <t>-1306984281</t>
  </si>
  <si>
    <t>https://podminky.urs.cz/item/CS_URS_2024_02/763181311</t>
  </si>
  <si>
    <t>174</t>
  </si>
  <si>
    <t>55331590</t>
  </si>
  <si>
    <t>zárubeň jednokřídlá ocelová pro sádrokartonové příčky tl stěny 75-100mm rozměru 800/1970, 2100mm</t>
  </si>
  <si>
    <t>523394441</t>
  </si>
  <si>
    <t>175</t>
  </si>
  <si>
    <t>763181421</t>
  </si>
  <si>
    <t>Výplně otvorů konstrukcí ze sádrokartonových desek ztužující výplň otvoru pro dveře s UA a UW profilem, výšky příčky přes 2,80 do 3,25 m</t>
  </si>
  <si>
    <t>502252390</t>
  </si>
  <si>
    <t>https://podminky.urs.cz/item/CS_URS_2024_02/763181421</t>
  </si>
  <si>
    <t>176</t>
  </si>
  <si>
    <t>7631824R1</t>
  </si>
  <si>
    <t>Výplně otvorů konstrukcí ze sádrokartonových desek opláštění obvodu (špalety) střešního okna z desek včetně Al rohu hloubky do 1 m</t>
  </si>
  <si>
    <t>-997839054</t>
  </si>
  <si>
    <t>výkres Konstrukce zastřešení - návrh, Řez A-A - návrh</t>
  </si>
  <si>
    <t>177</t>
  </si>
  <si>
    <t>998763302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</si>
  <si>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</si>
  <si>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-1835370711</t>
  </si>
  <si>
    <t>https://podminky.urs.cz/item/CS_URS_2024_02/998763302</t>
  </si>
  <si>
    <t>178</t>
  </si>
  <si>
    <t>764232433</t>
  </si>
  <si>
    <t>Oplechování střešních prvků z měděného plechu okapu okapovým plechem střechy rovné rš 250 mm</t>
  </si>
  <si>
    <t>268676443</t>
  </si>
  <si>
    <t>https://podminky.urs.cz/item/CS_URS_2024_02/764232433</t>
  </si>
  <si>
    <t>28,5 "ozn. K3</t>
  </si>
  <si>
    <t>179</t>
  </si>
  <si>
    <t>7643116R1</t>
  </si>
  <si>
    <t>Lemování zdí z pozinkovaného plechu s povrchovou úpravou boční rovné, střech plochých rš 250 mm</t>
  </si>
  <si>
    <t>-752451016</t>
  </si>
  <si>
    <t>180</t>
  </si>
  <si>
    <t>764511603</t>
  </si>
  <si>
    <t>Žlab podokapní z pozinkovaného plechu s povrchovou úpravou včetně háků a čel půlkruhový rš 400 mm</t>
  </si>
  <si>
    <t>-59300895</t>
  </si>
  <si>
    <t>https://podminky.urs.cz/item/CS_URS_2024_02/764511603</t>
  </si>
  <si>
    <t>42 "ozn. K6</t>
  </si>
  <si>
    <t>181</t>
  </si>
  <si>
    <t>764511644R</t>
  </si>
  <si>
    <t>Žlab podokapní z pozinkovaného plechu s povrchovou úpravou kotlík oválný (trychtýřový), rš žlabu/průměr svodu 400/120 mm</t>
  </si>
  <si>
    <t>-1958958315</t>
  </si>
  <si>
    <t>5 "ozn. K7</t>
  </si>
  <si>
    <t>182</t>
  </si>
  <si>
    <t>764518623</t>
  </si>
  <si>
    <t>Svod z pozinkovaného plechu s upraveným povrchem včetně objímek, kolen a odskoků kruhový, průměru 120 mm</t>
  </si>
  <si>
    <t>821924599</t>
  </si>
  <si>
    <t>https://podminky.urs.cz/item/CS_URS_2024_02/764518623</t>
  </si>
  <si>
    <t>9*5 "ozn. K7</t>
  </si>
  <si>
    <t>183</t>
  </si>
  <si>
    <t>764531404</t>
  </si>
  <si>
    <t>Žlab podokapní z měděného plechu včetně háků a čel půlkruhový rš 330 mm</t>
  </si>
  <si>
    <t>141223359</t>
  </si>
  <si>
    <t>https://podminky.urs.cz/item/CS_URS_2024_02/764531404</t>
  </si>
  <si>
    <t>28,5 "ozn. K1</t>
  </si>
  <si>
    <t>184</t>
  </si>
  <si>
    <t>764531444R</t>
  </si>
  <si>
    <t>Žlab podokapní z měděného plechu kotlík oválný (trychtýřový), rš žlabu/průměr svodu 330/120 mm</t>
  </si>
  <si>
    <t>-389939580</t>
  </si>
  <si>
    <t>1 "ozn. K2</t>
  </si>
  <si>
    <t>185</t>
  </si>
  <si>
    <t>764538423</t>
  </si>
  <si>
    <t>Svod z měděného plechu včetně objímek, kolen a odskoků kruhový, průměru 120 mm</t>
  </si>
  <si>
    <t>468927876</t>
  </si>
  <si>
    <t>https://podminky.urs.cz/item/CS_URS_2024_02/764538423</t>
  </si>
  <si>
    <t>186</t>
  </si>
  <si>
    <t>998764102</t>
  </si>
  <si>
    <t>Přesun hmot pro konstrukce klempířské stanovený z hmotnosti přesunovaného materiálu vodorovná dopravní vzdálenost do 50 m základní v objektech výšky přes 6 do 12 m</t>
  </si>
  <si>
    <t>1022636412</t>
  </si>
  <si>
    <t>https://podminky.urs.cz/item/CS_URS_2024_02/998764102</t>
  </si>
  <si>
    <t>187</t>
  </si>
  <si>
    <t>7651920R1</t>
  </si>
  <si>
    <t>Nouzové zakrytí střechy plachtou včetně provizorní konstrukce a pozdějšího odkrytí</t>
  </si>
  <si>
    <t>-1606372641</t>
  </si>
  <si>
    <t>Poznámka k položce:_x000D_
provizorní dřevěná konstrukce, trapézové plechy, dřevěné vazníky, střešní fólie apod.</t>
  </si>
  <si>
    <t>poznámka výkresu</t>
  </si>
  <si>
    <t>262 "střecha s panely dart</t>
  </si>
  <si>
    <t>188</t>
  </si>
  <si>
    <t>998765102</t>
  </si>
  <si>
    <t>Přesun hmot pro krytiny skládané stanovený z hmotnosti přesunovaného materiálu vodorovná dopravní vzdálenost do 50 m základní na objektech výšky přes 6 do 12 m</t>
  </si>
  <si>
    <t>350567311</t>
  </si>
  <si>
    <t>https://podminky.urs.cz/item/CS_URS_2024_02/998765102</t>
  </si>
  <si>
    <t>189</t>
  </si>
  <si>
    <t>766123520</t>
  </si>
  <si>
    <t>Montáž dřevěných stěn celozasklených, výšky přes 2,75 do 3,50 m</t>
  </si>
  <si>
    <t>-377294274</t>
  </si>
  <si>
    <t>https://podminky.urs.cz/item/CS_URS_2024_02/766123520</t>
  </si>
  <si>
    <t>ozn. H</t>
  </si>
  <si>
    <t>190</t>
  </si>
  <si>
    <t>-986081300</t>
  </si>
  <si>
    <t>Poznámka k položce:_x000D_
zpětná montáž uskladněných dveří</t>
  </si>
  <si>
    <t>ozn. G</t>
  </si>
  <si>
    <t>191</t>
  </si>
  <si>
    <t>409684203</t>
  </si>
  <si>
    <t>192</t>
  </si>
  <si>
    <t>766811R01</t>
  </si>
  <si>
    <t>Montáž kuchyňských linek na nožičky (včetně vyrovnání) včetně montáže horních skříněk, pracovní desky a spotřebičů, délky do 3m, hloubky dílů do 600 mm</t>
  </si>
  <si>
    <t>-2007084791</t>
  </si>
  <si>
    <t>193</t>
  </si>
  <si>
    <t>998766102</t>
  </si>
  <si>
    <t>Přesun hmot pro konstrukce truhlářské stanovený z hmotnosti přesunovaného materiálu vodorovná dopravní vzdálenost do 50 m základní v objektech výšky přes 6 do 12 m</t>
  </si>
  <si>
    <t>-859008280</t>
  </si>
  <si>
    <t>https://podminky.urs.cz/item/CS_URS_2024_02/998766102</t>
  </si>
  <si>
    <t>194</t>
  </si>
  <si>
    <t>7673113R1</t>
  </si>
  <si>
    <t>Montáž světlíků pásových se zasklením, rozpětí 1000 mm</t>
  </si>
  <si>
    <t>-1259710851</t>
  </si>
  <si>
    <t>výkres Půdorys střechy - návrh, výpis výplní otvorů</t>
  </si>
  <si>
    <t>2 "ozn. O1</t>
  </si>
  <si>
    <t>2 "ozn. O2</t>
  </si>
  <si>
    <t>1,5*4 "ozn. O3</t>
  </si>
  <si>
    <t>1,5*2 "ozn. O4</t>
  </si>
  <si>
    <t>6 "ozn. O5</t>
  </si>
  <si>
    <t>2,5 "ozn. O6</t>
  </si>
  <si>
    <t>195</t>
  </si>
  <si>
    <t>56245R01</t>
  </si>
  <si>
    <t xml:space="preserve">světlík pásový 1000x2000 mm, 2x otevíravé pole, U = 1,1 W/m2K, hliníková nosná konstrukce, zasklení dvouvrstvým polykarbonátem, antireflexní úprava, síť proti odkapu a odpadávání polykarbonátu, odolnost proti mechanickému poškození, elektrické ovládání, funkce odvodu tepla a kouře ozn. O1 </t>
  </si>
  <si>
    <t>161553377</t>
  </si>
  <si>
    <t>1 "střecha</t>
  </si>
  <si>
    <t>196</t>
  </si>
  <si>
    <t>56245R02</t>
  </si>
  <si>
    <t>světlík pásový 1000x2000 mm, 2x fixní pole, U = 1,1 W/m2K, hliníková nosná konstrukce, zasklení dvouvrstvým polykarbonátem, antireflexní úprava, síť proti odkapu a odpadávání polykarbonátu, odolnost proti mechanickému poškození, ozn. O2</t>
  </si>
  <si>
    <t>-1204831572</t>
  </si>
  <si>
    <t>197</t>
  </si>
  <si>
    <t>56245R03</t>
  </si>
  <si>
    <t>světlík pásový 1000x1500 mm, 2x fixní pole, U = 1,1 W/m2K, hliníková nosná konstrukce, zasklení dvouvrstvým polykarbonátem, antireflexní úprava, odolnost proti mechanickému poškození, ozn. O3</t>
  </si>
  <si>
    <t>898803288</t>
  </si>
  <si>
    <t>4 "střecha</t>
  </si>
  <si>
    <t>198</t>
  </si>
  <si>
    <t>56245R04</t>
  </si>
  <si>
    <t>světlík pásový 1000x1500 mm, 1x otevíravé a 1x fixní pole, U = 1,1 W/m2K, hliníková nosná konstrukce, zasklení dvouvrstvým polykarbonátem, antireflexní úprava, odolnost proti mechanickému poškození, elektrické ovládání, ozn. O4</t>
  </si>
  <si>
    <t>-391104407</t>
  </si>
  <si>
    <t>2 "střecha</t>
  </si>
  <si>
    <t>199</t>
  </si>
  <si>
    <t>56245R05</t>
  </si>
  <si>
    <t>světlík pásový 1000x6000 mm, 1x otevíravé a 5x fixní pole, U = 1,1 W/m2K, hliníková nosná konstrukce, zasklení dvouvrstvým polykarbonátem, antireflexní úprava, odolnost proti mechanickému poškození, elektrické ovládání, ozn. O5</t>
  </si>
  <si>
    <t>2063714266</t>
  </si>
  <si>
    <t>200</t>
  </si>
  <si>
    <t>56245R06</t>
  </si>
  <si>
    <t>světlík pásový 1000x2500 mm, 3x fixní pole, U = 1,1 W/m2K, hliníková nosná konstrukce, zasklení dvouvrstvým polykarbonátem, antireflexní úprava, odolnost proti mechanickému poškození, ozn. O6</t>
  </si>
  <si>
    <t>-2144393164</t>
  </si>
  <si>
    <t>201</t>
  </si>
  <si>
    <t>767391112</t>
  </si>
  <si>
    <t>Montáž krytiny z tvarovaných plechů trapézových nebo vlnitých, uchycených šroubováním</t>
  </si>
  <si>
    <t>1875406226</t>
  </si>
  <si>
    <t>https://podminky.urs.cz/item/CS_URS_2024_02/767391112</t>
  </si>
  <si>
    <t>Poznámka k položce:_x000D_
použití stávajících demontovaných plechů</t>
  </si>
  <si>
    <t>36,4 "ozn. T</t>
  </si>
  <si>
    <t>202</t>
  </si>
  <si>
    <t>15484312</t>
  </si>
  <si>
    <t>plech trapézový 40/160 PES 25µm tl 0,88mm</t>
  </si>
  <si>
    <t>848980334</t>
  </si>
  <si>
    <t>Poznámka k položce:_x000D_
ztratné 15%</t>
  </si>
  <si>
    <t>36,4*1,15 'Přepočtené koeficientem množství</t>
  </si>
  <si>
    <t>203</t>
  </si>
  <si>
    <t>767995102</t>
  </si>
  <si>
    <t>Montáž ostatních atypických zámečnických konstrukcí hmotnosti přes 1 do 3 kg</t>
  </si>
  <si>
    <t>kg</t>
  </si>
  <si>
    <t>1211510379</t>
  </si>
  <si>
    <t>https://podminky.urs.cz/item/CS_URS_2024_02/767995102</t>
  </si>
  <si>
    <t>Poznámka k položce:_x000D_
včetně svařování</t>
  </si>
  <si>
    <t>stavebně konstrukční řešení výkres Ostatní detaily D.2.3_3, výkres Půdorys 2.NP - stávající stav,  bourání,</t>
  </si>
  <si>
    <t>ozn. 8, manžeta pr. 340mm z P5</t>
  </si>
  <si>
    <t>(PI*0,34*0,34/4-PI*0,152*0,152/4)*40 "m.č. 2.14</t>
  </si>
  <si>
    <t>(PI*0,34*0,34/4-PI*0,152*0,152/4)*40 "m.č. 2.17</t>
  </si>
  <si>
    <t>204</t>
  </si>
  <si>
    <t>13611218</t>
  </si>
  <si>
    <t>plech ocelový hladký jakost S235JR tl 5mm tabule</t>
  </si>
  <si>
    <t>1852750401</t>
  </si>
  <si>
    <t>(PI*0,34*0,34/4)*40*0,001 "m.č. 2.14</t>
  </si>
  <si>
    <t>(PI*0,34*0,34/4)*40*0,001 "m.č. 2.17</t>
  </si>
  <si>
    <t>205</t>
  </si>
  <si>
    <t>13611R01</t>
  </si>
  <si>
    <t>výroba ocelové manžety pr. 340mm z plechu tl. 5mm s otvorem pr. 152mm</t>
  </si>
  <si>
    <t>-1825042789</t>
  </si>
  <si>
    <t>(PI*0,34*0,34/4-PI*0,152*0,152/4)*40 "m.č. 2.18</t>
  </si>
  <si>
    <t>206</t>
  </si>
  <si>
    <t>767995112</t>
  </si>
  <si>
    <t>Montáž ostatních atypických zámečnických konstrukcí hmotnosti přes 5 do 10 kg</t>
  </si>
  <si>
    <t>-1373400960</t>
  </si>
  <si>
    <t>https://podminky.urs.cz/item/CS_URS_2024_02/767995112</t>
  </si>
  <si>
    <t>ozn. 8, nosník pro zavěšení ocelové chráničky L75/50/5mm</t>
  </si>
  <si>
    <t>1,3*4,75*2 "m.č. 2.14</t>
  </si>
  <si>
    <t>1,3*4,75*2 "m.č. 2.17</t>
  </si>
  <si>
    <t>207</t>
  </si>
  <si>
    <t>13010510</t>
  </si>
  <si>
    <t>úhelník ocelový nerovnostranný jakost S235JR (11 375) 75x50x5mm</t>
  </si>
  <si>
    <t>-2062484927</t>
  </si>
  <si>
    <t>Poznámka k položce:_x000D_
ztratné 10%</t>
  </si>
  <si>
    <t>ozn. 8, nosník pro zavěšení ocelové chráničky</t>
  </si>
  <si>
    <t>1,3*4,75*2*0,001 "m.č. 2.14</t>
  </si>
  <si>
    <t>1,3*4,75*2*0,001 "m.č. 2.17</t>
  </si>
  <si>
    <t>0,024*1,1 'Přepočtené koeficientem množství</t>
  </si>
  <si>
    <t>208</t>
  </si>
  <si>
    <t>998767102</t>
  </si>
  <si>
    <t>Přesun hmot pro zámečnické konstrukce stanovený z hmotnosti přesunovaného materiálu vodorovná dopravní vzdálenost do 50 m základní v objektech výšky přes 6 do 12 m</t>
  </si>
  <si>
    <t>1782413971</t>
  </si>
  <si>
    <t>https://podminky.urs.cz/item/CS_URS_2024_02/998767102</t>
  </si>
  <si>
    <t>209</t>
  </si>
  <si>
    <t>771474112</t>
  </si>
  <si>
    <t>Montáž soklů z dlaždic keramických lepených cementovým flexibilním lepidlem rovných, výšky přes 65 do 90 mm</t>
  </si>
  <si>
    <t>-2123970599</t>
  </si>
  <si>
    <t>https://podminky.urs.cz/item/CS_URS_2024_02/771474112</t>
  </si>
  <si>
    <t>210</t>
  </si>
  <si>
    <t>59761184</t>
  </si>
  <si>
    <t>sokl keramický mrazuvzdorný povrch hladký/matný tl do 10mm výšky přes 65 do 90mm</t>
  </si>
  <si>
    <t>1386736798</t>
  </si>
  <si>
    <t>5,15*1,15 'Přepočtené koeficientem množství</t>
  </si>
  <si>
    <t>211</t>
  </si>
  <si>
    <t>771591115</t>
  </si>
  <si>
    <t>Podlahy - dokončovací práce spárování silikonem</t>
  </si>
  <si>
    <t>58470834</t>
  </si>
  <si>
    <t>https://podminky.urs.cz/item/CS_URS_2024_02/771591115</t>
  </si>
  <si>
    <t>212</t>
  </si>
  <si>
    <t>998771102</t>
  </si>
  <si>
    <t>Přesun hmot pro podlahy z dlaždic stanovený z hmotnosti přesunovaného materiálu vodorovná dopravní vzdálenost do 50 m základní v objektech výšky přes 6 do 12 m</t>
  </si>
  <si>
    <t>1798093</t>
  </si>
  <si>
    <t>https://podminky.urs.cz/item/CS_URS_2024_02/998771102</t>
  </si>
  <si>
    <t>213</t>
  </si>
  <si>
    <t>776111116</t>
  </si>
  <si>
    <t>Příprava podkladu povlakových podlah a stěn broušení podlah stávajícího podkladu pro odstranění lepidla (po starých krytinách)</t>
  </si>
  <si>
    <t>1032949954</t>
  </si>
  <si>
    <t>https://podminky.urs.cz/item/CS_URS_2024_02/776111116</t>
  </si>
  <si>
    <t>214</t>
  </si>
  <si>
    <t>77611111R</t>
  </si>
  <si>
    <t>Příprava podkladu povlakových podlah a stěn broušení podlah nového podkladu samonivelační stěrky</t>
  </si>
  <si>
    <t>-1147270958</t>
  </si>
  <si>
    <t>https://podminky.urs.cz/item/CS_URS_2024_02/77611111R</t>
  </si>
  <si>
    <t>215</t>
  </si>
  <si>
    <t>776111311</t>
  </si>
  <si>
    <t>Příprava podkladu povlakových podlah a stěn vysátí podlah</t>
  </si>
  <si>
    <t>-1899275977</t>
  </si>
  <si>
    <t>https://podminky.urs.cz/item/CS_URS_2024_02/776111311</t>
  </si>
  <si>
    <t>216</t>
  </si>
  <si>
    <t>776121112</t>
  </si>
  <si>
    <t>Příprava podkladu povlakových podlah a stěn penetrace vodou ředitelná podlah</t>
  </si>
  <si>
    <t>-217019586</t>
  </si>
  <si>
    <t>https://podminky.urs.cz/item/CS_URS_2024_02/776121112</t>
  </si>
  <si>
    <t>217</t>
  </si>
  <si>
    <t>776141111</t>
  </si>
  <si>
    <t>Příprava podkladu povlakových podlah a stěn vyrovnání samonivelační stěrkou podlah min.pevnosti 20 MPa, tloušťky do 3 mm</t>
  </si>
  <si>
    <t>-458785069</t>
  </si>
  <si>
    <t>https://podminky.urs.cz/item/CS_URS_2024_02/776141111</t>
  </si>
  <si>
    <t>218</t>
  </si>
  <si>
    <t>776211111</t>
  </si>
  <si>
    <t>Montáž textilních podlahovin lepením pásů standardních</t>
  </si>
  <si>
    <t>-2099825963</t>
  </si>
  <si>
    <t>https://podminky.urs.cz/item/CS_URS_2024_02/776211111</t>
  </si>
  <si>
    <t>219</t>
  </si>
  <si>
    <t>69751061</t>
  </si>
  <si>
    <t>koberec zátěžový vpichovaný role š 2m, vlákno 100% PA, hm 400g/m2, zátěž 33, útlum 21dB, hořlavost Bfl S1</t>
  </si>
  <si>
    <t>952607278</t>
  </si>
  <si>
    <t>pruhy do obvodové lišty</t>
  </si>
  <si>
    <t>(20,7-0,8-1,35-0,6)*0,05 "m.č. 2.02</t>
  </si>
  <si>
    <t>(20,2-0,8*2-1,35-0,6)*0,05 "m.č. 2.04</t>
  </si>
  <si>
    <t>(32,35-0,8*2)*0,05 "m.č. 2.05</t>
  </si>
  <si>
    <t>109,249*1,15 'Přepočtené koeficientem množství</t>
  </si>
  <si>
    <t>220</t>
  </si>
  <si>
    <t>776421111</t>
  </si>
  <si>
    <t>Montáž lišt obvodových lepených</t>
  </si>
  <si>
    <t>670534720</t>
  </si>
  <si>
    <t>https://podminky.urs.cz/item/CS_URS_2024_02/776421111</t>
  </si>
  <si>
    <t>221</t>
  </si>
  <si>
    <t>69751204</t>
  </si>
  <si>
    <t>lišta kobercová 55x9mm</t>
  </si>
  <si>
    <t>-1282191774</t>
  </si>
  <si>
    <t>65,35*1,1 'Přepočtené koeficientem množství</t>
  </si>
  <si>
    <t>222</t>
  </si>
  <si>
    <t>776421312</t>
  </si>
  <si>
    <t>Montáž lišt přechodových šroubovaných</t>
  </si>
  <si>
    <t>-1708517779</t>
  </si>
  <si>
    <t>https://podminky.urs.cz/item/CS_URS_2024_02/776421312</t>
  </si>
  <si>
    <t>0,8 "m.č. 2.02</t>
  </si>
  <si>
    <t>0,8 "m.č. 2.04</t>
  </si>
  <si>
    <t>0,8 "m.č. 2.05</t>
  </si>
  <si>
    <t>223</t>
  </si>
  <si>
    <t>55343118</t>
  </si>
  <si>
    <t>profil přechodový Al narážecí 40mm bronz</t>
  </si>
  <si>
    <t>1786137502</t>
  </si>
  <si>
    <t>2,4*1,2 'Přepočtené koeficientem množství</t>
  </si>
  <si>
    <t>224</t>
  </si>
  <si>
    <t>776421711</t>
  </si>
  <si>
    <t>Montáž lišt vložení pásků z podlahoviny do lišt včetně nařezání</t>
  </si>
  <si>
    <t>-717931571</t>
  </si>
  <si>
    <t>https://podminky.urs.cz/item/CS_URS_2024_02/776421711</t>
  </si>
  <si>
    <t>225</t>
  </si>
  <si>
    <t>998776102</t>
  </si>
  <si>
    <t>Přesun hmot pro podlahy povlakové stanovený z hmotnosti přesunovaného materiálu vodorovná dopravní vzdálenost do 50 m základní v objektech výšky přes 6 do 12 m</t>
  </si>
  <si>
    <t>-1955301210</t>
  </si>
  <si>
    <t>https://podminky.urs.cz/item/CS_URS_2024_02/998776102</t>
  </si>
  <si>
    <t>226</t>
  </si>
  <si>
    <t>781121011</t>
  </si>
  <si>
    <t>Příprava podkladu před provedením obkladu nátěr penetrační na stěnu</t>
  </si>
  <si>
    <t>-1126918472</t>
  </si>
  <si>
    <t>https://podminky.urs.cz/item/CS_URS_2024_02/781121011</t>
  </si>
  <si>
    <t>227</t>
  </si>
  <si>
    <t>781131112</t>
  </si>
  <si>
    <t>Izolace stěny pod obklad izolace nátěrem nebo stěrkou ve dvou vrstvách</t>
  </si>
  <si>
    <t>1356740288</t>
  </si>
  <si>
    <t>https://podminky.urs.cz/item/CS_URS_2024_02/781131112</t>
  </si>
  <si>
    <t>ozn. L, nad umyvadlem</t>
  </si>
  <si>
    <t>0,5*0,3 "m.č. 2.02</t>
  </si>
  <si>
    <t>0,5*0,3 "m.č. 2.13</t>
  </si>
  <si>
    <t>0,5*0,3 "m.č. 2.15</t>
  </si>
  <si>
    <t>0,5*0,3 "m.č. 2.17</t>
  </si>
  <si>
    <t>228</t>
  </si>
  <si>
    <t>781151031</t>
  </si>
  <si>
    <t>Příprava podkladu před provedením obkladu celoplošné vyrovnání podkladu stěrkou, tloušťky 3 mm</t>
  </si>
  <si>
    <t>-1765239978</t>
  </si>
  <si>
    <t>https://podminky.urs.cz/item/CS_URS_2024_02/781151031</t>
  </si>
  <si>
    <t>229</t>
  </si>
  <si>
    <t>781472216</t>
  </si>
  <si>
    <t>Montáž keramických obkladů stěn lepených cementovým flexibilním lepidlem hladkých přes 9 do 12 ks/m2</t>
  </si>
  <si>
    <t>461146277</t>
  </si>
  <si>
    <t>https://podminky.urs.cz/item/CS_URS_2024_02/781472216</t>
  </si>
  <si>
    <t>230</t>
  </si>
  <si>
    <t>5976171R</t>
  </si>
  <si>
    <t>obklad keramický nemrazuvzdorný povrch hladký/lesklý tl do 10mm přes 9 do 12ks/m2</t>
  </si>
  <si>
    <t>-1588649513</t>
  </si>
  <si>
    <t>11,42*1,1 'Přepočtené koeficientem množství</t>
  </si>
  <si>
    <t>231</t>
  </si>
  <si>
    <t>781472291</t>
  </si>
  <si>
    <t>Montáž keramických obkladů stěn lepených cementovým flexibilním lepidlem Příplatek k cenám za plochu do 10 m2 jednotlivě</t>
  </si>
  <si>
    <t>-645829888</t>
  </si>
  <si>
    <t>https://podminky.urs.cz/item/CS_URS_2024_02/781472291</t>
  </si>
  <si>
    <t>232</t>
  </si>
  <si>
    <t>781492251</t>
  </si>
  <si>
    <t>Obklad - dokončující práce montáž profilu lepeného flexibilním cementovým lepidlem ukončovacího</t>
  </si>
  <si>
    <t>-1937500475</t>
  </si>
  <si>
    <t>https://podminky.urs.cz/item/CS_URS_2024_02/781492251</t>
  </si>
  <si>
    <t>1,35+0,6+2 "m.č. 2.02</t>
  </si>
  <si>
    <t>0,9+0,2*2+1,6*2 "m.č. 2.13</t>
  </si>
  <si>
    <t>1,15+0,6+1,6 "m.č. 2.15</t>
  </si>
  <si>
    <t>1+0,65 "m.č. 2.17</t>
  </si>
  <si>
    <t>z chodby 2.03, soklík</t>
  </si>
  <si>
    <t>233</t>
  </si>
  <si>
    <t>19416005</t>
  </si>
  <si>
    <t>lišta ukončovací z eloxovaného hliníku 10mm</t>
  </si>
  <si>
    <t>1334760414</t>
  </si>
  <si>
    <t>13,45*1,2 'Přepočtené koeficientem množství</t>
  </si>
  <si>
    <t>234</t>
  </si>
  <si>
    <t>28342003</t>
  </si>
  <si>
    <t>lišta ukončovací z PVC 10mm</t>
  </si>
  <si>
    <t>1790586056</t>
  </si>
  <si>
    <t>5,15*1,2 'Přepočtené koeficientem množství</t>
  </si>
  <si>
    <t>235</t>
  </si>
  <si>
    <t>781495115</t>
  </si>
  <si>
    <t>Obklad - dokončující práce ostatní práce spárování silikonem</t>
  </si>
  <si>
    <t>1135528604</t>
  </si>
  <si>
    <t>https://podminky.urs.cz/item/CS_URS_2024_02/781495115</t>
  </si>
  <si>
    <t>2*2 "m.č. 2.02</t>
  </si>
  <si>
    <t>1,6*2 "m.č. 2.13</t>
  </si>
  <si>
    <t>1,6*2 "m.č. 2.15</t>
  </si>
  <si>
    <t>1,6*3 "m.č. 2.17</t>
  </si>
  <si>
    <t>236</t>
  </si>
  <si>
    <t>998781102</t>
  </si>
  <si>
    <t>Přesun hmot pro obklady keramické stanovený z hmotnosti přesunovaného materiálu vodorovná dopravní vzdálenost do 50 m základní v objektech výšky přes 6 do 12 m</t>
  </si>
  <si>
    <t>-417444635</t>
  </si>
  <si>
    <t>https://podminky.urs.cz/item/CS_URS_2024_02/998781102</t>
  </si>
  <si>
    <t>783</t>
  </si>
  <si>
    <t>Dokončovací práce - nátěry</t>
  </si>
  <si>
    <t>237</t>
  </si>
  <si>
    <t>783213021</t>
  </si>
  <si>
    <t>Preventivní napouštěcí nátěr tesařských prvků proti dřevokazným houbám, hmyzu a plísním nezabudovaných do konstrukce dvojnásobný syntetický</t>
  </si>
  <si>
    <t>-1131388074</t>
  </si>
  <si>
    <t>https://podminky.urs.cz/item/CS_URS_2024_02/783213021</t>
  </si>
  <si>
    <t>28*(0,765*2+0,024*10+0,46) "římsa vedlejší haly, skladba R</t>
  </si>
  <si>
    <t>238</t>
  </si>
  <si>
    <t>783213121</t>
  </si>
  <si>
    <t>Preventivní napouštěcí nátěr tesařských prvků proti dřevokazným houbám, hmyzu a plísním zabudovaných do konstrukce dvojnásobný syntetický</t>
  </si>
  <si>
    <t>-1644792723</t>
  </si>
  <si>
    <t>https://podminky.urs.cz/item/CS_URS_2024_02/783213121</t>
  </si>
  <si>
    <t>0,765*0,56*33 "římsa vedlejší haly, skladba R, ošetření přesahů krokví</t>
  </si>
  <si>
    <t>239</t>
  </si>
  <si>
    <t>783218111</t>
  </si>
  <si>
    <t>Lazurovací nátěr tesařských konstrukcí dvojnásobný syntetický</t>
  </si>
  <si>
    <t>-386536405</t>
  </si>
  <si>
    <t>https://podminky.urs.cz/item/CS_URS_2024_02/783218111</t>
  </si>
  <si>
    <t>"římsa vedlejší haly, skladba R</t>
  </si>
  <si>
    <t>28*(0,765+0,024) "prkenné bednění</t>
  </si>
  <si>
    <t>0,765*0,56*33 "přesahy krokví</t>
  </si>
  <si>
    <t>240</t>
  </si>
  <si>
    <t>783301303</t>
  </si>
  <si>
    <t>Příprava podkladu zámečnických konstrukcí před provedením nátěru odrezivění odrezovačem bezoplachovým</t>
  </si>
  <si>
    <t>349001044</t>
  </si>
  <si>
    <t>https://podminky.urs.cz/item/CS_URS_2024_02/783301303</t>
  </si>
  <si>
    <t>poznámka k výkresu</t>
  </si>
  <si>
    <t xml:space="preserve"> stávající ocelová konstrukce pod panely Dart</t>
  </si>
  <si>
    <t>23,7*0,575 "I160</t>
  </si>
  <si>
    <t>26,2*(0,64+0,082*2) "2xI180</t>
  </si>
  <si>
    <t>10,66*(0,32*2) "2xU180</t>
  </si>
  <si>
    <t>0,75*(0,25*2)*7 "2xU140</t>
  </si>
  <si>
    <t>241</t>
  </si>
  <si>
    <t>783301313</t>
  </si>
  <si>
    <t>Příprava podkladu zámečnických konstrukcí před provedením nátěru odmaštění odmašťovačem ředidlovým</t>
  </si>
  <si>
    <t>174918472</t>
  </si>
  <si>
    <t>https://podminky.urs.cz/item/CS_URS_2024_02/783301313</t>
  </si>
  <si>
    <t>242</t>
  </si>
  <si>
    <t>783301401</t>
  </si>
  <si>
    <t>Příprava podkladu zámečnických konstrukcí před provedením nátěru ometení</t>
  </si>
  <si>
    <t>-2028648108</t>
  </si>
  <si>
    <t>https://podminky.urs.cz/item/CS_URS_2024_02/783301401</t>
  </si>
  <si>
    <t>243</t>
  </si>
  <si>
    <t>783314101</t>
  </si>
  <si>
    <t>Základní nátěr zámečnických konstrukcí jednonásobný syntetický</t>
  </si>
  <si>
    <t>676493604</t>
  </si>
  <si>
    <t>https://podminky.urs.cz/item/CS_URS_2024_02/783314101</t>
  </si>
  <si>
    <t>0,2*4,8 "zárubeň, m.č. 2.06</t>
  </si>
  <si>
    <t>0,2*4,8 "zárubeň, m.č. 2.08</t>
  </si>
  <si>
    <t>244</t>
  </si>
  <si>
    <t>783314201</t>
  </si>
  <si>
    <t>Základní antikorozní nátěr zámečnických konstrukcí jednonásobný syntetický standardní</t>
  </si>
  <si>
    <t>-1105585400</t>
  </si>
  <si>
    <t>https://podminky.urs.cz/item/CS_URS_2024_02/783314201</t>
  </si>
  <si>
    <t>ozn. 8, trubka, manžeta, nosníky</t>
  </si>
  <si>
    <t>PI*0,152*0,45+(PI*0,34*0,34/4-PI*0,152*0,152/4)*2+0,25*1,3*2 "m.č. 2.14</t>
  </si>
  <si>
    <t>PI*0,152*0,45+(PI*0,34*0,34/4-PI*0,152*0,152/4)*2+0,25*1,3*2 "m.č. 2.17</t>
  </si>
  <si>
    <t>poznámka k výkresu, dvojnásobný nátěr</t>
  </si>
  <si>
    <t>23,7*0,575*2 "I160</t>
  </si>
  <si>
    <t>26,2*(0,64+0,082*2)*2 "2xI180</t>
  </si>
  <si>
    <t>10,66*(0,32*2)*2 "2xU180</t>
  </si>
  <si>
    <t>0,75*(0,25*2)*7*2 "2xU140</t>
  </si>
  <si>
    <t>10,6*0,922*21 "OK1 (IPE240)</t>
  </si>
  <si>
    <t>10,9*0,922*2 "OK2 (2xIPE240)</t>
  </si>
  <si>
    <t>1,2*0,922*69 "OK3 (IPE240)</t>
  </si>
  <si>
    <t>10,9*0,5 "OK4 (L150/100/10)</t>
  </si>
  <si>
    <t>0,4*0,546*48 "OK5 (2xU160)</t>
  </si>
  <si>
    <t>0,4*0,775*21 "OK6 (I220)</t>
  </si>
  <si>
    <t>0,01*(24*2+21*2) "plech P10/50/100 (uložení nosníků)</t>
  </si>
  <si>
    <t>0,12*69 "platle pro výpalky proti klopení</t>
  </si>
  <si>
    <t>245</t>
  </si>
  <si>
    <t>783317101</t>
  </si>
  <si>
    <t>Krycí nátěr (email) zámečnických konstrukcí jednonásobný syntetický standardní</t>
  </si>
  <si>
    <t>1262822083</t>
  </si>
  <si>
    <t>https://podminky.urs.cz/item/CS_URS_2024_02/783317101</t>
  </si>
  <si>
    <t>0,2*4,8*2 "zárubeň, m.č. 2.06, dvojnásobný</t>
  </si>
  <si>
    <t>0,2*4,8*2 "zárubeň, m.č. 2.08, dvojnásobný</t>
  </si>
  <si>
    <t>246</t>
  </si>
  <si>
    <t>784181101</t>
  </si>
  <si>
    <t>Penetrace podkladu jednonásobná základní akrylátová bezbarvá v místnostech výšky do 3,80 m</t>
  </si>
  <si>
    <t>-706964471</t>
  </si>
  <si>
    <t>https://podminky.urs.cz/item/CS_URS_2024_02/784181101</t>
  </si>
  <si>
    <t>(13,87-3,15)*3,1-0,95 "m.č. 2.01</t>
  </si>
  <si>
    <t>(6,75*2+3,6*2)*3,1 "m.č. 2.02</t>
  </si>
  <si>
    <t>(49-1,1*2-2,8)*3,1 "m.č. 2.03</t>
  </si>
  <si>
    <t>20,2*3,1 "m.č. 2.04</t>
  </si>
  <si>
    <t>32,69*3,1 "m.č. 2.05</t>
  </si>
  <si>
    <t>(1,65+1,2)*3,1*2 "m.č. 2.06</t>
  </si>
  <si>
    <t>14,88*4 "m.č. 2.07</t>
  </si>
  <si>
    <t>(1,65*2+0,825*2)*3,1 "m.č. 2.08</t>
  </si>
  <si>
    <t>(21,75-0,075*4)*(3,1-2)+10,63 "m.č. 2.09</t>
  </si>
  <si>
    <t>12,2*(3,1-2)+5,66 "m.č. 2.10</t>
  </si>
  <si>
    <t>(15,9-1,07*2-2,72)*3,1 "m.č. 2.11</t>
  </si>
  <si>
    <t>60,5*3,15-0,9*1,97*3-0,95+(1,2*2+1,5*4+1,25+1,6*2)*0,25+(3*6+1,42+4+3,86)*0,3+(3*6+4,45+4,1+4,35)*0,15 "m.č. 2.12</t>
  </si>
  <si>
    <t>24,285*3,15-0,95+(0,9+0,5*2)*0,2 "m.č. 2.13</t>
  </si>
  <si>
    <t>16,78*3,15-0,95 "m.č. 2.14</t>
  </si>
  <si>
    <t>30,98*3,15-0,95*3 "m.č. 2.15</t>
  </si>
  <si>
    <t>16,29*3,15-0,95 "m.č. 2.16</t>
  </si>
  <si>
    <t>31,28*3,15-0,95*3 "m.č. 2.17</t>
  </si>
  <si>
    <t>28,79*3,15-0,95*2+(3*4+4,2+2,625)*0,3 "m.č. 2.18</t>
  </si>
  <si>
    <t>(11,3-0,075*2)*(3,1-2)+4,97 "m.č. 2.19</t>
  </si>
  <si>
    <t>(14,67-0,075*4)*(3,1-2)+5,85 "m.č. 2.20</t>
  </si>
  <si>
    <t>247</t>
  </si>
  <si>
    <t>784221101</t>
  </si>
  <si>
    <t>Malby z malířských směsí otěruvzdorných za sucha dvojnásobné, bílé za sucha otěruvzdorné dobře v místnostech výšky do 3,80 m</t>
  </si>
  <si>
    <t>-241217784</t>
  </si>
  <si>
    <t>https://podminky.urs.cz/item/CS_URS_2024_02/784221101</t>
  </si>
  <si>
    <t>ELE - Elektroinstalace</t>
  </si>
  <si>
    <t xml:space="preserve">    741 - Elektroinstalace - silnoproud</t>
  </si>
  <si>
    <t xml:space="preserve">      7431 - Hromosvod - montáž</t>
  </si>
  <si>
    <t xml:space="preserve">      7432 - Hromosvod - zemní práce</t>
  </si>
  <si>
    <t xml:space="preserve">      7433 - Hromosvod - demontáž</t>
  </si>
  <si>
    <t xml:space="preserve">      7434 - Hromosvod - nosný materiál</t>
  </si>
  <si>
    <t xml:space="preserve">      7435 - Revize - hromosvod</t>
  </si>
  <si>
    <t xml:space="preserve">      7436 - Elektroinstace - montáž</t>
  </si>
  <si>
    <t xml:space="preserve">      7437 - Elektroinstalace  - nosný materiál</t>
  </si>
  <si>
    <t xml:space="preserve">      7438 - Elektroinstalace  -  ostatní náklady</t>
  </si>
  <si>
    <t xml:space="preserve">      7439 - Revize elektro</t>
  </si>
  <si>
    <t>741</t>
  </si>
  <si>
    <t>Elektroinstalace - silnoproud</t>
  </si>
  <si>
    <t>7431</t>
  </si>
  <si>
    <t>Hromosvod - montáž</t>
  </si>
  <si>
    <t>210220020</t>
  </si>
  <si>
    <t>Montáž uzemňovacího vedení s upevněním, propojením a připojením pomocí svorek v zemi s izolací spojů vodičů FeZn páskou průřezu do 120 mm2 v městské zástavbě</t>
  </si>
  <si>
    <t>-2033231194</t>
  </si>
  <si>
    <t>https://podminky.urs.cz/item/CS_URS_2024_02/210220020</t>
  </si>
  <si>
    <t>210220101</t>
  </si>
  <si>
    <t>Montáž hromosvodného vedení svodových vodičů s podpěrami, průměru do 10 mm</t>
  </si>
  <si>
    <t>-197404234</t>
  </si>
  <si>
    <t>https://podminky.urs.cz/item/CS_URS_2024_02/210220101</t>
  </si>
  <si>
    <t>7431-1</t>
  </si>
  <si>
    <t>Montáž podpěr PV21 - lepení na střešní krytinu</t>
  </si>
  <si>
    <t>2116469698</t>
  </si>
  <si>
    <t>210220201</t>
  </si>
  <si>
    <t>Montáž hromosvodného vedení jímacích tyčí délky do 3 m na střešní hřeben</t>
  </si>
  <si>
    <t>447113025</t>
  </si>
  <si>
    <t>https://podminky.urs.cz/item/CS_URS_2024_02/210220201</t>
  </si>
  <si>
    <t>210220301</t>
  </si>
  <si>
    <t>Montáž hromosvodného vedení svorek se 2 šrouby</t>
  </si>
  <si>
    <t>-905162254</t>
  </si>
  <si>
    <t>https://podminky.urs.cz/item/CS_URS_2024_02/210220301</t>
  </si>
  <si>
    <t>210220302</t>
  </si>
  <si>
    <t>Montáž hromosvodného vedení svorek se 3 a více šrouby</t>
  </si>
  <si>
    <t>-1498963656</t>
  </si>
  <si>
    <t>https://podminky.urs.cz/item/CS_URS_2024_02/210220302</t>
  </si>
  <si>
    <t>210220372</t>
  </si>
  <si>
    <t>Montáž hromosvodného vedení ochranných prvků a doplňků úhelníků nebo trubek s držáky do zdiva</t>
  </si>
  <si>
    <t>1567538399</t>
  </si>
  <si>
    <t>https://podminky.urs.cz/item/CS_URS_2024_02/210220372</t>
  </si>
  <si>
    <t>210220401</t>
  </si>
  <si>
    <t>Montáž hromosvodného vedení ochranných prvků a doplňků štítků k označení svodů</t>
  </si>
  <si>
    <t>-2050677872</t>
  </si>
  <si>
    <t>https://podminky.urs.cz/item/CS_URS_2024_02/210220401</t>
  </si>
  <si>
    <t>210220431</t>
  </si>
  <si>
    <t>Montáž hromosvodného vedení ochranných prvků a doplňků tvarování prvků</t>
  </si>
  <si>
    <t>1217877448</t>
  </si>
  <si>
    <t>https://podminky.urs.cz/item/CS_URS_2024_02/210220431</t>
  </si>
  <si>
    <t>7431-2</t>
  </si>
  <si>
    <t>Napojení na stávajicí jímací soustavu</t>
  </si>
  <si>
    <t>1559214235</t>
  </si>
  <si>
    <t>210220452</t>
  </si>
  <si>
    <t>Montáž hromosvodného vedení ochranných prvků a doplňků ochranného pospojování pevně</t>
  </si>
  <si>
    <t>-830174257</t>
  </si>
  <si>
    <t>https://podminky.urs.cz/item/CS_URS_2024_02/210220452</t>
  </si>
  <si>
    <t>210220361</t>
  </si>
  <si>
    <t>Montáž hromosvodného vedení zemnicích desek a tyčí s připojením na svodové nebo uzemňovací vedení bez příslušenství tyčí, délky do 2 m</t>
  </si>
  <si>
    <t>-1234036747</t>
  </si>
  <si>
    <t>https://podminky.urs.cz/item/CS_URS_2024_02/210220361</t>
  </si>
  <si>
    <t>210220457</t>
  </si>
  <si>
    <t>Montáž hromosvodného vedení ochranných prvků a doplňků obsyp vedení bentonitovou směsí</t>
  </si>
  <si>
    <t>411758667</t>
  </si>
  <si>
    <t>https://podminky.urs.cz/item/CS_URS_2024_02/210220457</t>
  </si>
  <si>
    <t>7431-4</t>
  </si>
  <si>
    <t>Spolupráce montážní organizace s revizním technikem</t>
  </si>
  <si>
    <t>hod</t>
  </si>
  <si>
    <t>60829619</t>
  </si>
  <si>
    <t>7431-5</t>
  </si>
  <si>
    <t>Zakreslení skutečného stavu ochrany před bleskem</t>
  </si>
  <si>
    <t>1684146752</t>
  </si>
  <si>
    <t>7432</t>
  </si>
  <si>
    <t>Hromosvod - zemní práce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</si>
  <si>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</si>
  <si>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</si>
  <si>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301541519</t>
  </si>
  <si>
    <t>https://podminky.urs.cz/item/CS_URS_2024_02/460131113</t>
  </si>
  <si>
    <t>1 "pro montáž zemnící tyče</t>
  </si>
  <si>
    <t>460391123</t>
  </si>
  <si>
    <t>Zásyp jam ručně s uložením výkopku ve vrstvách a úpravou povrchu s přemístění sypaniny ze vzdálenosti do 10 m se zhutněním z horniny třídy těžitelnosti I skupiny 3</t>
  </si>
  <si>
    <t>-1637739411</t>
  </si>
  <si>
    <t>https://podminky.urs.cz/item/CS_URS_2024_02/460391123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</si>
  <si>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</si>
  <si>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</si>
  <si>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-662090516</t>
  </si>
  <si>
    <t>https://podminky.urs.cz/item/CS_URS_2024_02/460161142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</si>
  <si>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</si>
  <si>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</si>
  <si>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-1539395880</t>
  </si>
  <si>
    <t>https://podminky.urs.cz/item/CS_URS_2024_02/460431152</t>
  </si>
  <si>
    <t>468021112</t>
  </si>
  <si>
    <t>Vytrhání dlažby včetně ručního rozebrání, vytřídění, odhozu na hromady nebo naložení na dopravní prostředek a očistění kostek nebo dlaždic z pískového podkladu z kostek velkých, spáry zalité</t>
  </si>
  <si>
    <t>-952257401</t>
  </si>
  <si>
    <t>https://podminky.urs.cz/item/CS_URS_2024_02/468021112</t>
  </si>
  <si>
    <t>7432-1</t>
  </si>
  <si>
    <t>Vytyčení podzemních sítí / kabel nn,vodovod, sdělovací kabel /</t>
  </si>
  <si>
    <t>1081934901</t>
  </si>
  <si>
    <t>460871151</t>
  </si>
  <si>
    <t>Podklad vozovek a chodníků včetně rozprostření a úpravy z kameniva drceného, včetně zhutnění, tloušťky do 10 cm</t>
  </si>
  <si>
    <t>1889509669</t>
  </si>
  <si>
    <t>https://podminky.urs.cz/item/CS_URS_2024_02/460871151</t>
  </si>
  <si>
    <t>460881311</t>
  </si>
  <si>
    <t>Kryt vozovek a chodníků z litého asfaltu včetně rozprostření, tloušťky do 2 cm</t>
  </si>
  <si>
    <t>1226945918</t>
  </si>
  <si>
    <t>https://podminky.urs.cz/item/CS_URS_2024_02/460881311</t>
  </si>
  <si>
    <t>7432-2</t>
  </si>
  <si>
    <t>Pasivní ochrana zemních svorek</t>
  </si>
  <si>
    <t>2090448068</t>
  </si>
  <si>
    <t>7433</t>
  </si>
  <si>
    <t>Hromosvod - demontáž</t>
  </si>
  <si>
    <t>218220101</t>
  </si>
  <si>
    <t>Demontáž hromosvodného vedení svodových vodičů s podpěrami, průměru do 10 mm</t>
  </si>
  <si>
    <t>1574400644</t>
  </si>
  <si>
    <t>https://podminky.urs.cz/item/CS_URS_2024_02/218220101</t>
  </si>
  <si>
    <t>218220201</t>
  </si>
  <si>
    <t>Demontáž hromosvodného vedení jímacích tyčí délky do 3 m ze střešního hřebenu</t>
  </si>
  <si>
    <t>928170790</t>
  </si>
  <si>
    <t>https://podminky.urs.cz/item/CS_URS_2024_02/218220201</t>
  </si>
  <si>
    <t>218220301</t>
  </si>
  <si>
    <t>Demontáž hromosvodného vedení svorek se 2 šrouby</t>
  </si>
  <si>
    <t>1857291161</t>
  </si>
  <si>
    <t>https://podminky.urs.cz/item/CS_URS_2024_02/218220301</t>
  </si>
  <si>
    <t>218220302</t>
  </si>
  <si>
    <t>Demontáž hromosvodného vedení svorek se 3 a více šrouby</t>
  </si>
  <si>
    <t>509238031</t>
  </si>
  <si>
    <t>https://podminky.urs.cz/item/CS_URS_2024_02/218220302</t>
  </si>
  <si>
    <t>218220372</t>
  </si>
  <si>
    <t>Demontáž hromosvodného vedení ochranných prvků a doplňků úhelníků nebo trubek s držáky ze zdiva</t>
  </si>
  <si>
    <t>-1828871039</t>
  </si>
  <si>
    <t>https://podminky.urs.cz/item/CS_URS_2024_02/218220372</t>
  </si>
  <si>
    <t>7433-7</t>
  </si>
  <si>
    <t>Uložení zdemontoného materiálu na skládku</t>
  </si>
  <si>
    <t>-1706925368</t>
  </si>
  <si>
    <t>7434</t>
  </si>
  <si>
    <t>Hromosvod - nosný materiál</t>
  </si>
  <si>
    <t>35441077</t>
  </si>
  <si>
    <t>drát D 8mm AlMgSi</t>
  </si>
  <si>
    <t>1696337298</t>
  </si>
  <si>
    <t>354 41451</t>
  </si>
  <si>
    <t>Podpěra vedení do zdi PV 01</t>
  </si>
  <si>
    <t>682212693</t>
  </si>
  <si>
    <t>354 34919</t>
  </si>
  <si>
    <t>Svorka ST N, upevnění svodu na okap. svody</t>
  </si>
  <si>
    <t>-1016705963</t>
  </si>
  <si>
    <t>35442062</t>
  </si>
  <si>
    <t>pás zemnící 30x4mm FeZn</t>
  </si>
  <si>
    <t>1006924438</t>
  </si>
  <si>
    <t>35441073</t>
  </si>
  <si>
    <t>drát D 10mm FeZn</t>
  </si>
  <si>
    <t>-198731932</t>
  </si>
  <si>
    <t>354 41885</t>
  </si>
  <si>
    <t>Svorka SS  N</t>
  </si>
  <si>
    <t>-1773546154</t>
  </si>
  <si>
    <t>354 41895</t>
  </si>
  <si>
    <t>Svorka SP1  N</t>
  </si>
  <si>
    <t>-129130188</t>
  </si>
  <si>
    <t>354 41925</t>
  </si>
  <si>
    <t>Svorka zkušební  SZ   N</t>
  </si>
  <si>
    <t>-1977537684</t>
  </si>
  <si>
    <t>354 41830</t>
  </si>
  <si>
    <t>Ochranný úhelník OÚ  N</t>
  </si>
  <si>
    <t>1604417008</t>
  </si>
  <si>
    <t>354 41840</t>
  </si>
  <si>
    <t>Držák OÚ do zdi N</t>
  </si>
  <si>
    <t>1380137915</t>
  </si>
  <si>
    <t>354 41875</t>
  </si>
  <si>
    <t>Svorka SK   N</t>
  </si>
  <si>
    <t>-941528408</t>
  </si>
  <si>
    <t>7434-1</t>
  </si>
  <si>
    <t>Jímací tyč dl. 1m, AlMgSi, kompletní</t>
  </si>
  <si>
    <t>1731115409</t>
  </si>
  <si>
    <t>7434-2</t>
  </si>
  <si>
    <t>Podpěra vedení na plochou střechu PV21 lepící,kompletní</t>
  </si>
  <si>
    <t>-1646299253</t>
  </si>
  <si>
    <t>354 41905</t>
  </si>
  <si>
    <t>Svorka SO   N</t>
  </si>
  <si>
    <t>-636426103</t>
  </si>
  <si>
    <t>354 41915</t>
  </si>
  <si>
    <t>Svorka SJ1b   N</t>
  </si>
  <si>
    <t>-1656015801</t>
  </si>
  <si>
    <t>7434-5</t>
  </si>
  <si>
    <t>Podpěra vedení PV11   N</t>
  </si>
  <si>
    <t>-95631066</t>
  </si>
  <si>
    <t>7434-6</t>
  </si>
  <si>
    <t>Svorka SR 03</t>
  </si>
  <si>
    <t>-217763905</t>
  </si>
  <si>
    <t>7434-8</t>
  </si>
  <si>
    <t>Výstražná tabulka - Nebezpečí blesku</t>
  </si>
  <si>
    <t>86087011</t>
  </si>
  <si>
    <t>7434-9</t>
  </si>
  <si>
    <t>Popisný štítek</t>
  </si>
  <si>
    <t>-1075275830</t>
  </si>
  <si>
    <t>7434-10</t>
  </si>
  <si>
    <t>Drobný montážní materiál, který není obsažen v ceníku</t>
  </si>
  <si>
    <t>1450454806</t>
  </si>
  <si>
    <t>7434-11</t>
  </si>
  <si>
    <t>Zemnící tyč dl.2m, vč.připojovací svorky</t>
  </si>
  <si>
    <t>1863898048</t>
  </si>
  <si>
    <t>7435</t>
  </si>
  <si>
    <t>Revize - hromosvod</t>
  </si>
  <si>
    <t>210280211</t>
  </si>
  <si>
    <t>Měření zemních odporů zemniče prvního nebo samostatného</t>
  </si>
  <si>
    <t>412659601</t>
  </si>
  <si>
    <t>https://podminky.urs.cz/item/CS_URS_2024_02/210280211</t>
  </si>
  <si>
    <t>7435-1</t>
  </si>
  <si>
    <t>Kontrola jímací soustavy</t>
  </si>
  <si>
    <t>-420022595</t>
  </si>
  <si>
    <t>7436</t>
  </si>
  <si>
    <t>Elektroinstace - montáž</t>
  </si>
  <si>
    <t>741210002</t>
  </si>
  <si>
    <t>Montáž rozvodnic oceloplechových nebo plastových bez zapojení vodičů běžných, hmotnosti do 50 kg</t>
  </si>
  <si>
    <t>-1900613032</t>
  </si>
  <si>
    <t>https://podminky.urs.cz/item/CS_URS_2024_02/741210002</t>
  </si>
  <si>
    <t>210190001</t>
  </si>
  <si>
    <t>rozvodnice do hmotnosti 10kg</t>
  </si>
  <si>
    <t>1974232482</t>
  </si>
  <si>
    <t>021080010</t>
  </si>
  <si>
    <t>montáž kabelů pod om.2x1,5,3x1,5, 4x1,5,</t>
  </si>
  <si>
    <t>-1783237857</t>
  </si>
  <si>
    <t>210800103</t>
  </si>
  <si>
    <t>montáž kabelů pod om.3x2,5, 5x1,5, 5x4, 5x2,5</t>
  </si>
  <si>
    <t>-1668489120</t>
  </si>
  <si>
    <t>741122232</t>
  </si>
  <si>
    <t>Montáž kabelů měděných bez ukončení uložených volně nebo v liště plných kulatých (např. CYKY) počtu a průřezu žil 5x4 až 6 mm2</t>
  </si>
  <si>
    <t>-1014681035</t>
  </si>
  <si>
    <t>https://podminky.urs.cz/item/CS_URS_2024_02/741122232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</si>
  <si>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</si>
  <si>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</si>
  <si>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-751543714</t>
  </si>
  <si>
    <t>https://podminky.urs.cz/item/CS_URS_2024_02/741120201</t>
  </si>
  <si>
    <t>45 "CY6zž, CY4zž</t>
  </si>
  <si>
    <t>10 "CY10zž</t>
  </si>
  <si>
    <t>35 "CY16zž</t>
  </si>
  <si>
    <t>210100096</t>
  </si>
  <si>
    <t>Ukončení vodičů izolovaných s označením a zapojením na svorkovnici s otevřením a uzavřením krytu průřezu žíly do 2,5 mm2</t>
  </si>
  <si>
    <t>809012534</t>
  </si>
  <si>
    <t>https://podminky.urs.cz/item/CS_URS_2024_02/210100096</t>
  </si>
  <si>
    <t>210100098</t>
  </si>
  <si>
    <t>Ukončení vodičů izolovaných s označením a zapojením na svorkovnici s otevřením a uzavřením krytu průřezu žíly do 6 mm2</t>
  </si>
  <si>
    <t>2118828246</t>
  </si>
  <si>
    <t>https://podminky.urs.cz/item/CS_URS_2024_02/210100098</t>
  </si>
  <si>
    <t>7436-1</t>
  </si>
  <si>
    <t>vodič Fezn8 - propojení ocelové kontrukce</t>
  </si>
  <si>
    <t>1736077395</t>
  </si>
  <si>
    <t>210100101</t>
  </si>
  <si>
    <t>ukončení na svorkovnici vodič do 2,5mm2</t>
  </si>
  <si>
    <t>1729743031</t>
  </si>
  <si>
    <t>210220321</t>
  </si>
  <si>
    <t>svorka na potrubí vč.pásku (Bernard)</t>
  </si>
  <si>
    <t>-2065447905</t>
  </si>
  <si>
    <t>210220321.1</t>
  </si>
  <si>
    <t>svorka na potrubí ZS4</t>
  </si>
  <si>
    <t>-788778400</t>
  </si>
  <si>
    <t>210010301</t>
  </si>
  <si>
    <t>krabice přístrojová bez zapojení</t>
  </si>
  <si>
    <t>751754241</t>
  </si>
  <si>
    <t>210010321</t>
  </si>
  <si>
    <t>krabicová rozvodka vč.svorkovn.a zapojení(-KR68)</t>
  </si>
  <si>
    <t>-1074367823</t>
  </si>
  <si>
    <t>210010322</t>
  </si>
  <si>
    <t>krabicová rozvodka vč.svorkovn.a zapojení(-KR97)</t>
  </si>
  <si>
    <t>949064093</t>
  </si>
  <si>
    <t>210010453</t>
  </si>
  <si>
    <t>krabice plast pro P rozvod vč.zapojení 8111</t>
  </si>
  <si>
    <t>-244010240</t>
  </si>
  <si>
    <t>210010003</t>
  </si>
  <si>
    <t>trubka plast ohebná,pod omítkou,typ 2323/pr.23,16,32</t>
  </si>
  <si>
    <t>-224264968</t>
  </si>
  <si>
    <t>210010713</t>
  </si>
  <si>
    <t>osazení hmoždinky do sádrokartonu</t>
  </si>
  <si>
    <t>1857663443</t>
  </si>
  <si>
    <t>210010431</t>
  </si>
  <si>
    <t>montáž stahovací pásky</t>
  </si>
  <si>
    <t>-1542802030</t>
  </si>
  <si>
    <t>210010433</t>
  </si>
  <si>
    <t>zatmelení otvorů protipožárním tmelem</t>
  </si>
  <si>
    <t>1802111305</t>
  </si>
  <si>
    <t>210110041</t>
  </si>
  <si>
    <t>spínač zapuštěný vč.zapojení 1pólový/řazení 1</t>
  </si>
  <si>
    <t>-131955548</t>
  </si>
  <si>
    <t>210110043</t>
  </si>
  <si>
    <t>přepínač zapuštěný vč.zapojení sériový/řazení 5-5A</t>
  </si>
  <si>
    <t>141239615</t>
  </si>
  <si>
    <t>210110045</t>
  </si>
  <si>
    <t>přepínač zapuštěný vč.zapojení střídavý/řazení 6</t>
  </si>
  <si>
    <t>729408043</t>
  </si>
  <si>
    <t>210110045.1</t>
  </si>
  <si>
    <t>přepínač zapuštěný vč.zapojení křížový/řazení 7</t>
  </si>
  <si>
    <t>1625218146</t>
  </si>
  <si>
    <t>210110044</t>
  </si>
  <si>
    <t>přepínač zapuštěný vč.zapojení 6 + 1</t>
  </si>
  <si>
    <t>336812274</t>
  </si>
  <si>
    <t>7436-2</t>
  </si>
  <si>
    <t>ovladač světlíků pod omítku</t>
  </si>
  <si>
    <t>-1039884918</t>
  </si>
  <si>
    <t>210201002</t>
  </si>
  <si>
    <t>montáž svítidel / soubor /</t>
  </si>
  <si>
    <t>-273814485</t>
  </si>
  <si>
    <t>210111012</t>
  </si>
  <si>
    <t>zásuvka domovní zapuštěná vč.zapojení průběžně</t>
  </si>
  <si>
    <t>-487544285</t>
  </si>
  <si>
    <t>210201002.1</t>
  </si>
  <si>
    <t>montáž nouzových svítidel</t>
  </si>
  <si>
    <t>-1930150011</t>
  </si>
  <si>
    <t>7436-3</t>
  </si>
  <si>
    <t>napojení a odzkoušení pohonu světlíků</t>
  </si>
  <si>
    <t>-1191336176</t>
  </si>
  <si>
    <t>7436-4</t>
  </si>
  <si>
    <t>napojení a odzkoušení vnitřních vzduchotech.jednotek</t>
  </si>
  <si>
    <t>2086699941</t>
  </si>
  <si>
    <t>7436-5</t>
  </si>
  <si>
    <t>napojení a odzkoušení venkovní vzduchotech.jednoteky</t>
  </si>
  <si>
    <t>-1690056471</t>
  </si>
  <si>
    <t>7436-6</t>
  </si>
  <si>
    <t>demonáž stávajicí elektroinstalace vč.svítidel v prostorách zasaženými stavebními pracemi vč.úklidu zdemon.materiálu</t>
  </si>
  <si>
    <t>-848996760</t>
  </si>
  <si>
    <t>7436-7</t>
  </si>
  <si>
    <t>odpojení demontované vzduchotechniky a opětovné připojení</t>
  </si>
  <si>
    <t>178261431</t>
  </si>
  <si>
    <t>7436-8</t>
  </si>
  <si>
    <t>ochrana stávajicího kabelového vedení ve stropním prostoru při bouracích pracech</t>
  </si>
  <si>
    <t>1713616259</t>
  </si>
  <si>
    <t>7436-9</t>
  </si>
  <si>
    <t>zapojení a odzkoušení ventilátorů</t>
  </si>
  <si>
    <t>2013070716</t>
  </si>
  <si>
    <t>7436-10</t>
  </si>
  <si>
    <t>zajištění stávajicího rozvaděče v 2.NP proti vlhkosti při bouraní stropu</t>
  </si>
  <si>
    <t>51897682</t>
  </si>
  <si>
    <t>7436-11</t>
  </si>
  <si>
    <t>zajištění odbočných krabic v 2.NP proti vlhkosti při bouraní stropu</t>
  </si>
  <si>
    <t>2115638292</t>
  </si>
  <si>
    <t>7436-12</t>
  </si>
  <si>
    <t>pospojení stropní ocelové konstrukce</t>
  </si>
  <si>
    <t>309932812</t>
  </si>
  <si>
    <t>7436-14</t>
  </si>
  <si>
    <t>oprava poškozené elektroinstalace při bouracích pracech</t>
  </si>
  <si>
    <t>-847225329</t>
  </si>
  <si>
    <t>7437</t>
  </si>
  <si>
    <t>Elektroinstalace  - nosný materiál</t>
  </si>
  <si>
    <t>000101005</t>
  </si>
  <si>
    <t>kabel CYKY 2Ax1,5</t>
  </si>
  <si>
    <t>1847086297</t>
  </si>
  <si>
    <t>000101105</t>
  </si>
  <si>
    <t>kabel CYKY 3Ax1,5</t>
  </si>
  <si>
    <t>610812253</t>
  </si>
  <si>
    <t>000101106</t>
  </si>
  <si>
    <t>kabel CYKY 3Cx1,5</t>
  </si>
  <si>
    <t>-329954169</t>
  </si>
  <si>
    <t>000101106.1</t>
  </si>
  <si>
    <t>kabel CYKY 5Cx1,5</t>
  </si>
  <si>
    <t>-1142034786</t>
  </si>
  <si>
    <t>000101107</t>
  </si>
  <si>
    <t>kabel CYKY 7Cx1,5</t>
  </si>
  <si>
    <t>823617315</t>
  </si>
  <si>
    <t>000101108</t>
  </si>
  <si>
    <t>kabel CYKY 3Cx2,5</t>
  </si>
  <si>
    <t>1953611507</t>
  </si>
  <si>
    <t>000101306</t>
  </si>
  <si>
    <t>kabel CYKY 5Cx6</t>
  </si>
  <si>
    <t>1710365343</t>
  </si>
  <si>
    <t>000171107</t>
  </si>
  <si>
    <t>vodič CY4zž</t>
  </si>
  <si>
    <t>65171686</t>
  </si>
  <si>
    <t>000171108</t>
  </si>
  <si>
    <t>vodič CY 6  /H07V-U/</t>
  </si>
  <si>
    <t>-2049829060</t>
  </si>
  <si>
    <t>000171108.1</t>
  </si>
  <si>
    <t>vodič CY 10  /H07V-U/</t>
  </si>
  <si>
    <t>91051328</t>
  </si>
  <si>
    <t>000171110</t>
  </si>
  <si>
    <t>vodič CY 16  /H07V-U/</t>
  </si>
  <si>
    <t>-518955078</t>
  </si>
  <si>
    <t>354441109</t>
  </si>
  <si>
    <t>drát FeZn 8 /Pospojení ocelových vazníků - strop.konstrukce/</t>
  </si>
  <si>
    <t>-903566379</t>
  </si>
  <si>
    <t>000295081</t>
  </si>
  <si>
    <t>svorka zemnící /ZSA16 /</t>
  </si>
  <si>
    <t>1296775411</t>
  </si>
  <si>
    <t>000295082</t>
  </si>
  <si>
    <t>pásek Cu ke svorce</t>
  </si>
  <si>
    <t>-1326464343</t>
  </si>
  <si>
    <t>000295081.1</t>
  </si>
  <si>
    <t>svorka ZS4</t>
  </si>
  <si>
    <t>368270615</t>
  </si>
  <si>
    <t>000311115</t>
  </si>
  <si>
    <t>krabice univerzální/přístrojová KU68-1901</t>
  </si>
  <si>
    <t>-111429414</t>
  </si>
  <si>
    <t>000311117</t>
  </si>
  <si>
    <t>krabice univerz/rozvodka KU68-1903 vč.KO68 +S66</t>
  </si>
  <si>
    <t>-371220195</t>
  </si>
  <si>
    <t>000311316</t>
  </si>
  <si>
    <t>krabicová rozvodka KR97/5 vč.KO97V +SP96</t>
  </si>
  <si>
    <t>1666654981</t>
  </si>
  <si>
    <t>000312211</t>
  </si>
  <si>
    <t>krabice KSK 80, IP54</t>
  </si>
  <si>
    <t>1178990633</t>
  </si>
  <si>
    <t>000321225</t>
  </si>
  <si>
    <t>trubka ohebná PVC2325</t>
  </si>
  <si>
    <t>1137906560</t>
  </si>
  <si>
    <t>210010713.1</t>
  </si>
  <si>
    <t>hmoždinka do sádrokartónu HM10/10x50mm vč.šroubu</t>
  </si>
  <si>
    <t>-36911771</t>
  </si>
  <si>
    <t>354441109.1</t>
  </si>
  <si>
    <t>1755523361</t>
  </si>
  <si>
    <t>000316111</t>
  </si>
  <si>
    <t>stahovací páska-100ks</t>
  </si>
  <si>
    <t>33435314</t>
  </si>
  <si>
    <t>000316112</t>
  </si>
  <si>
    <t>montážní pěna</t>
  </si>
  <si>
    <t>-748979797</t>
  </si>
  <si>
    <t>000316122</t>
  </si>
  <si>
    <t>protipožární tmel</t>
  </si>
  <si>
    <t>-1204481676</t>
  </si>
  <si>
    <t>000199222</t>
  </si>
  <si>
    <t>svorka Wago 273-104  3x2,5mm2 krabicová bezšroubová</t>
  </si>
  <si>
    <t>-226108780</t>
  </si>
  <si>
    <t>000199224</t>
  </si>
  <si>
    <t>svorka Wago 273-105  5x1,5mm2 krabicová bezšroubová</t>
  </si>
  <si>
    <t>-392471354</t>
  </si>
  <si>
    <t>000410011</t>
  </si>
  <si>
    <t>spínač 10A/250Vstř řaz.1 pod omítku</t>
  </si>
  <si>
    <t>1128474232</t>
  </si>
  <si>
    <t>000410021</t>
  </si>
  <si>
    <t>přepínač 10A/250Vstř řaz.5 pod omítku</t>
  </si>
  <si>
    <t>-2010204649</t>
  </si>
  <si>
    <t>000410023</t>
  </si>
  <si>
    <t>přepínač 10A/250Vstř řaz.6 pod omítku</t>
  </si>
  <si>
    <t>-411917053</t>
  </si>
  <si>
    <t>000410021.1</t>
  </si>
  <si>
    <t>přepínač 10A/250stř.řaz.7 pod omítku</t>
  </si>
  <si>
    <t>1947433293</t>
  </si>
  <si>
    <t>000410901</t>
  </si>
  <si>
    <t>přepínač 10A/250stř.řaz.6 + 1 pod omítku</t>
  </si>
  <si>
    <t>-385212372</t>
  </si>
  <si>
    <t>7437-1</t>
  </si>
  <si>
    <t>ovladač pro světlíky /typ upřesní dodavatel světlíků /</t>
  </si>
  <si>
    <t>-615618324</t>
  </si>
  <si>
    <t>000420100</t>
  </si>
  <si>
    <t>zásuvka 16A/250Vstř . pod om.</t>
  </si>
  <si>
    <t>-1288235399</t>
  </si>
  <si>
    <t>000513314</t>
  </si>
  <si>
    <t>svítidlo PANLUX-LED -THIN,600x600, 50W,UGR,Ra90, 940  "A"</t>
  </si>
  <si>
    <t>-954229862</t>
  </si>
  <si>
    <t>000513314.1</t>
  </si>
  <si>
    <t>svítidlo PANLUX-LED -THIN,600x600, 40W, UGR,Ra90,940  "B"</t>
  </si>
  <si>
    <t>595811513</t>
  </si>
  <si>
    <t>000513314.2</t>
  </si>
  <si>
    <t>svítidlo PANLUX - LED - EVA - 280, 30W, CCT, 840    "C"</t>
  </si>
  <si>
    <t>475941550</t>
  </si>
  <si>
    <t>000513314.3</t>
  </si>
  <si>
    <t>svítidlo PANLUX - LED - EVA - 280, 24W, CCT, 840  "D"</t>
  </si>
  <si>
    <t>1000655473</t>
  </si>
  <si>
    <t>7437-2</t>
  </si>
  <si>
    <t>svítidlo nouz. Vyrtych Palas-LED-1-M1-ST s piktogramem</t>
  </si>
  <si>
    <t>1729597636</t>
  </si>
  <si>
    <t>7437-2.1</t>
  </si>
  <si>
    <t>montážní set pro vestavné panely LED do sádrokartonu</t>
  </si>
  <si>
    <t>-1628303223</t>
  </si>
  <si>
    <t>7437-4</t>
  </si>
  <si>
    <t>rámeček jednonásobný pod el.přístroje</t>
  </si>
  <si>
    <t>-388104641</t>
  </si>
  <si>
    <t>7437-5</t>
  </si>
  <si>
    <t>jistič  LTN 32A/3"C" / jištění přívodu do venk. vzd.jednotky/ vč.zapojení</t>
  </si>
  <si>
    <t>-1247821556</t>
  </si>
  <si>
    <t>Poznámka k položce:_x000D_
Doplnění stávajicího rozvaděče RS2.2 - 2N.P</t>
  </si>
  <si>
    <t>7437-6</t>
  </si>
  <si>
    <t>jistič  LTN 16A/1"C" / jištění přívodu pro vniř.vzd jednotky/ vč.zapojení</t>
  </si>
  <si>
    <t>-608419914</t>
  </si>
  <si>
    <t>7437-7</t>
  </si>
  <si>
    <t>jistič  LTN 16A/1"C" / ohřívač vzduchu/ vč.zapojení</t>
  </si>
  <si>
    <t>191663732</t>
  </si>
  <si>
    <t>7437-8</t>
  </si>
  <si>
    <t>jistič  LTN 10A/1"B" / pohon světlíků/ vč.zapojení</t>
  </si>
  <si>
    <t>1309472255</t>
  </si>
  <si>
    <t>7437-9</t>
  </si>
  <si>
    <t>plastový rozvaděč pro 6 prvků s přepěťovou ochranou SLP275V/4</t>
  </si>
  <si>
    <t>2065203362</t>
  </si>
  <si>
    <t>7437-10</t>
  </si>
  <si>
    <t>ventilátor s časovým doběhem / WC, denní místnost /</t>
  </si>
  <si>
    <t>1858813653</t>
  </si>
  <si>
    <t>7438</t>
  </si>
  <si>
    <t>Elektroinstalace  -  ostatní náklady</t>
  </si>
  <si>
    <t>218009001</t>
  </si>
  <si>
    <t>poplatek za recyklaci svítidla</t>
  </si>
  <si>
    <t>1507333001</t>
  </si>
  <si>
    <t>218009011</t>
  </si>
  <si>
    <t>poplatek za recyklaci světelného zdroje</t>
  </si>
  <si>
    <t>2109529601</t>
  </si>
  <si>
    <t>219990025</t>
  </si>
  <si>
    <t>uložení demont. materiálu na skládku a ekologická likvidace odpadu</t>
  </si>
  <si>
    <t>-1737648321</t>
  </si>
  <si>
    <t>219990013</t>
  </si>
  <si>
    <t>zajištění bezproudí vč.provizorního napájení</t>
  </si>
  <si>
    <t>1795993119</t>
  </si>
  <si>
    <t>219990014</t>
  </si>
  <si>
    <t>koordinace řemesel</t>
  </si>
  <si>
    <t>608933809</t>
  </si>
  <si>
    <t>219990015</t>
  </si>
  <si>
    <t>rozměření a rozkreslení svítidel,tras,ovladačů</t>
  </si>
  <si>
    <t>-131112843</t>
  </si>
  <si>
    <t>7438-1</t>
  </si>
  <si>
    <t>spolupráce s investorem</t>
  </si>
  <si>
    <t>721600340</t>
  </si>
  <si>
    <t>7438-2</t>
  </si>
  <si>
    <t>úklid vybouraného materiálu</t>
  </si>
  <si>
    <t>-304087658</t>
  </si>
  <si>
    <t>7438-3</t>
  </si>
  <si>
    <t>autorský dozor projektanta elektro</t>
  </si>
  <si>
    <t>1320801195</t>
  </si>
  <si>
    <t>7438-4</t>
  </si>
  <si>
    <t>zakreslení skutečného provedení elektroinstalace</t>
  </si>
  <si>
    <t>2078193488</t>
  </si>
  <si>
    <t>7438-5</t>
  </si>
  <si>
    <t>doplnění jističů do rozvaděče RS2.2 vč.zapojení , úpravy krycí masky a doplnění popisných štítků</t>
  </si>
  <si>
    <t>-1192410402</t>
  </si>
  <si>
    <t>7438-6</t>
  </si>
  <si>
    <t>přesun hmot</t>
  </si>
  <si>
    <t>-494049698</t>
  </si>
  <si>
    <t>7438-7</t>
  </si>
  <si>
    <t>Demontáž a zpětná montáž slaboproudých rozvodů spol. Omega</t>
  </si>
  <si>
    <t>1064876162</t>
  </si>
  <si>
    <t>219002213</t>
  </si>
  <si>
    <t>vysekání kapsy/zeď cihla/ do 100x100x100mm</t>
  </si>
  <si>
    <t>481259148</t>
  </si>
  <si>
    <t>219002271</t>
  </si>
  <si>
    <t>vysekání výklenku pro rozváděče</t>
  </si>
  <si>
    <t>1672841169</t>
  </si>
  <si>
    <t>219002611</t>
  </si>
  <si>
    <t>vysekání rýhy/zeď cihla/ hl.do 30mm/š.do 30mm</t>
  </si>
  <si>
    <t>-1986214332</t>
  </si>
  <si>
    <t>219002612</t>
  </si>
  <si>
    <t>vysekání rýhy/zeď cihla/ hl.do 30mm/š.do 70mm</t>
  </si>
  <si>
    <t>-1097978026</t>
  </si>
  <si>
    <t>219002871</t>
  </si>
  <si>
    <t>vyvrt.otvoru ve zdi/cihla/ do pr.60mm/tl.do 0,40m</t>
  </si>
  <si>
    <t>505793891</t>
  </si>
  <si>
    <t>219001212</t>
  </si>
  <si>
    <t>vyvrt.otvoru ve zdi/cihla/ do pr.60mm/tl.do 0,15m</t>
  </si>
  <si>
    <t>-391791325</t>
  </si>
  <si>
    <t>219003621</t>
  </si>
  <si>
    <t>zapravení rýh, kapes vč.malty MV</t>
  </si>
  <si>
    <t>46125177</t>
  </si>
  <si>
    <t>7439</t>
  </si>
  <si>
    <t>Revize elektro</t>
  </si>
  <si>
    <t>7439-1</t>
  </si>
  <si>
    <t>revize elektro - pouze proudové obvody, které se měnily</t>
  </si>
  <si>
    <t>-1653396215</t>
  </si>
  <si>
    <t>VZT - Vzduchotechnika</t>
  </si>
  <si>
    <t xml:space="preserve">      7511 - Demontáž a zpětná montáž strojovny VZT (zařízení č.1)</t>
  </si>
  <si>
    <t xml:space="preserve">      7512 - Demontáž, likvidace, dodávka a montáž nových rozvodů větrání (zařízení č.2)</t>
  </si>
  <si>
    <t xml:space="preserve">      7513 - Demontáž, popsání a zpětná montáž odtahu WC (zařízení č.3)</t>
  </si>
  <si>
    <t xml:space="preserve">      7514 - Demontáž, popsání a zpětná montáž větrání místnosti č.207 (zařízení č.4)</t>
  </si>
  <si>
    <t xml:space="preserve">      7515 - Demontáž, ekologická likvidace, dodávka a montáž systému chlazení (zařízení č.5)</t>
  </si>
  <si>
    <t xml:space="preserve">      7516 - Ostatní položky</t>
  </si>
  <si>
    <t>7511</t>
  </si>
  <si>
    <t>Demontáž a zpětná montáž strojovny VZT (zařízení č.1)</t>
  </si>
  <si>
    <t>7511-1</t>
  </si>
  <si>
    <t>Demontáž, popsání, uskladnění a zpětná montáž strojovny VZT (zařízení č.1)</t>
  </si>
  <si>
    <t>-430847975</t>
  </si>
  <si>
    <t>Poznámka k položce:_x000D_
viz TZ kap. 5</t>
  </si>
  <si>
    <t>7511-2</t>
  </si>
  <si>
    <t>Spojovací a pomocný materiál</t>
  </si>
  <si>
    <t>-1923690885</t>
  </si>
  <si>
    <t>7512</t>
  </si>
  <si>
    <t>Demontáž, likvidace, dodávka a montáž nových rozvodů větrání (zařízení č.2)</t>
  </si>
  <si>
    <t>7512-1</t>
  </si>
  <si>
    <t>Demnotáž a likvidace stávajícího větrání kabinetů (zařízení č.2)</t>
  </si>
  <si>
    <t>1662475635</t>
  </si>
  <si>
    <t>7512-2</t>
  </si>
  <si>
    <t>Těsná zpětná klapka D160</t>
  </si>
  <si>
    <t>-541671291</t>
  </si>
  <si>
    <t>7512-3</t>
  </si>
  <si>
    <t>Filtační box deskový D160 G4</t>
  </si>
  <si>
    <t>-1749082913</t>
  </si>
  <si>
    <t>7512-4</t>
  </si>
  <si>
    <t>Ventilátor TD500/160 s časovým doběhem</t>
  </si>
  <si>
    <t>-2080139504</t>
  </si>
  <si>
    <t>7512-5</t>
  </si>
  <si>
    <t>Manžeta těsnící D160</t>
  </si>
  <si>
    <t>948607721</t>
  </si>
  <si>
    <t>7512-6</t>
  </si>
  <si>
    <t>MBE 160/2,1 R2 elektrický ohřívač s regulací výkonu</t>
  </si>
  <si>
    <t>1185668911</t>
  </si>
  <si>
    <t>7512-7</t>
  </si>
  <si>
    <t>DTS PSA 30/500 tlakový snímač 30–500 Pa</t>
  </si>
  <si>
    <t>1499782003</t>
  </si>
  <si>
    <t>7512-8</t>
  </si>
  <si>
    <t>TGBK 330 kanálové teplotní čidlo</t>
  </si>
  <si>
    <t>2144089469</t>
  </si>
  <si>
    <t>7512-9</t>
  </si>
  <si>
    <t>Tlumič hluku D160 0,9m</t>
  </si>
  <si>
    <t>1341186360</t>
  </si>
  <si>
    <t>7512-10</t>
  </si>
  <si>
    <t>Regulační klapka D160</t>
  </si>
  <si>
    <t>-1121124584</t>
  </si>
  <si>
    <t>7512-11</t>
  </si>
  <si>
    <t>Objímka s gumovou vložkou D160</t>
  </si>
  <si>
    <t>-11747436</t>
  </si>
  <si>
    <t>7512-12</t>
  </si>
  <si>
    <t>Spiro potrubí D160 3m</t>
  </si>
  <si>
    <t>840913991</t>
  </si>
  <si>
    <t>7512-13</t>
  </si>
  <si>
    <t>Regulační klapka D125</t>
  </si>
  <si>
    <t>420760918</t>
  </si>
  <si>
    <t>7512-14</t>
  </si>
  <si>
    <t>Spiro potrubí D125 3m</t>
  </si>
  <si>
    <t>-1199591902</t>
  </si>
  <si>
    <t>7512-15</t>
  </si>
  <si>
    <t>Sonovac D125</t>
  </si>
  <si>
    <t>1385140338</t>
  </si>
  <si>
    <t>7512-16</t>
  </si>
  <si>
    <t>Talířový ventil přívodní kovový D125</t>
  </si>
  <si>
    <t>43037835</t>
  </si>
  <si>
    <t>7512-17</t>
  </si>
  <si>
    <t>Objímka s gumovou vložkou D125</t>
  </si>
  <si>
    <t>628261288</t>
  </si>
  <si>
    <t>7512-18</t>
  </si>
  <si>
    <t>Montážní práce</t>
  </si>
  <si>
    <t>-96735862</t>
  </si>
  <si>
    <t>7512-19</t>
  </si>
  <si>
    <t>1347930044</t>
  </si>
  <si>
    <t>7513</t>
  </si>
  <si>
    <t>Demontáž, popsání a zpětná montáž odtahu WC (zařízení č.3)</t>
  </si>
  <si>
    <t>7513-1</t>
  </si>
  <si>
    <t>-458951704</t>
  </si>
  <si>
    <t>7513-2</t>
  </si>
  <si>
    <t>1481452754</t>
  </si>
  <si>
    <t>7514</t>
  </si>
  <si>
    <t>Demontáž, popsání a zpětná montáž větrání místnosti č.207 (zařízení č.4)</t>
  </si>
  <si>
    <t>7514-1</t>
  </si>
  <si>
    <t>Demontáž, popsání a zpětná montáž odtahu WC (zařízení č.4)</t>
  </si>
  <si>
    <t>2003046961</t>
  </si>
  <si>
    <t>7514-2</t>
  </si>
  <si>
    <t>466946467</t>
  </si>
  <si>
    <t>7515</t>
  </si>
  <si>
    <t>Demontáž, ekologická likvidace, dodávka a montáž systému chlazení (zařízení č.5)</t>
  </si>
  <si>
    <t>7515-1</t>
  </si>
  <si>
    <t>Demontáž a ekologická likvidace stávajícího systému chlazení</t>
  </si>
  <si>
    <t>-177901486</t>
  </si>
  <si>
    <t>Poznámka k položce:_x000D_
viz TZ kap. č. 4</t>
  </si>
  <si>
    <t>7515-2</t>
  </si>
  <si>
    <t>Venkovní kondenzační jednotka - Chladící výkon 40kW, SEER 7,05</t>
  </si>
  <si>
    <t>-1282001459</t>
  </si>
  <si>
    <t>7515-3</t>
  </si>
  <si>
    <t>Vnitřní kazetová jednotka 2,8 kW</t>
  </si>
  <si>
    <t>1197293765</t>
  </si>
  <si>
    <t>7515-4</t>
  </si>
  <si>
    <t>Vnitřní kazetová jednotka 4,5 kW</t>
  </si>
  <si>
    <t>-37962194</t>
  </si>
  <si>
    <t>7515-5</t>
  </si>
  <si>
    <t>Krycí panel RBC-UM21PG(W)-E</t>
  </si>
  <si>
    <t>-912255076</t>
  </si>
  <si>
    <t>7515-6</t>
  </si>
  <si>
    <t>Nástěnný ovladač RBC-ASCU11</t>
  </si>
  <si>
    <t>1089147342</t>
  </si>
  <si>
    <t>7515-7</t>
  </si>
  <si>
    <t>Refnet RBM-BY55E</t>
  </si>
  <si>
    <t>-1473709465</t>
  </si>
  <si>
    <t>7515-8</t>
  </si>
  <si>
    <t>Refnet RBM-BY105E</t>
  </si>
  <si>
    <t>-933031314</t>
  </si>
  <si>
    <t>7515-9</t>
  </si>
  <si>
    <t>Centrální Modbus pro připojení na Loxone</t>
  </si>
  <si>
    <t>1531703861</t>
  </si>
  <si>
    <t>7515-10</t>
  </si>
  <si>
    <t>Modbus pro ovládání 1 vnitřní kazetové jednotky</t>
  </si>
  <si>
    <t>-1386656005</t>
  </si>
  <si>
    <t>7515-11</t>
  </si>
  <si>
    <t>Montáž rozbočovačů chladiva</t>
  </si>
  <si>
    <t>1016011117</t>
  </si>
  <si>
    <t>7515-12</t>
  </si>
  <si>
    <t>Nástěnný ovladač</t>
  </si>
  <si>
    <t>-1873751647</t>
  </si>
  <si>
    <t>7515-13</t>
  </si>
  <si>
    <t>Potrubí kondenzátu - rozvody bez stavebních úprav pro napojení a 4ks čistitelných kuličkových sifonů</t>
  </si>
  <si>
    <t>1633907041</t>
  </si>
  <si>
    <t>7515-14</t>
  </si>
  <si>
    <t>Cu Potrubí včetně tepelné izolace, kabeláže a montáže do průměru 18</t>
  </si>
  <si>
    <t>1738116341</t>
  </si>
  <si>
    <t>7515-15</t>
  </si>
  <si>
    <t>Cu Potrubí včetně tepelné izolace, kabeláže a montáže od průměru 22</t>
  </si>
  <si>
    <t>275328078</t>
  </si>
  <si>
    <t>7515-16</t>
  </si>
  <si>
    <t>Střešní konzola pozink pod venkovní jednotku (nosnost 250kg)</t>
  </si>
  <si>
    <t>2000827688</t>
  </si>
  <si>
    <t>7515-17</t>
  </si>
  <si>
    <t>Silentbloky do 250kg</t>
  </si>
  <si>
    <t>1957785809</t>
  </si>
  <si>
    <t>7515-18</t>
  </si>
  <si>
    <t>Chladivo R410a</t>
  </si>
  <si>
    <t>-933339947</t>
  </si>
  <si>
    <t>7515-19</t>
  </si>
  <si>
    <t>Montáž vnitřních jednotek</t>
  </si>
  <si>
    <t>-684659094</t>
  </si>
  <si>
    <t>7515-20</t>
  </si>
  <si>
    <t>Montáž krycích panelů vnitřních jednotek</t>
  </si>
  <si>
    <t>-846657971</t>
  </si>
  <si>
    <t>7515-21</t>
  </si>
  <si>
    <t>Montáž venkovní jednotky</t>
  </si>
  <si>
    <t>1793698450</t>
  </si>
  <si>
    <t>7515-22</t>
  </si>
  <si>
    <t>Montáž nástěnných ovladačů</t>
  </si>
  <si>
    <t>-1959455264</t>
  </si>
  <si>
    <t>7515-23</t>
  </si>
  <si>
    <t>Montáž převodníků Modbus</t>
  </si>
  <si>
    <t>-93862692</t>
  </si>
  <si>
    <t>7515-24</t>
  </si>
  <si>
    <t>Ocelová konzola pozink pod venkovní jednotku vč. 4x betonová dlaždice 50 x 50 cm a 4x gumová podložka 52 x 52 cm</t>
  </si>
  <si>
    <t>1096556606</t>
  </si>
  <si>
    <t>7515-25</t>
  </si>
  <si>
    <t>Pomocný a spojovací materiál</t>
  </si>
  <si>
    <t>-868592598</t>
  </si>
  <si>
    <t>7515-26</t>
  </si>
  <si>
    <t>Tlaková zkouška 40 BAR dusík vč. protokolu o tlakové zkoušce</t>
  </si>
  <si>
    <t>-332660869</t>
  </si>
  <si>
    <t>7515-27</t>
  </si>
  <si>
    <t>Vypracování dokumentace profese chlazení ve stupni DSPS</t>
  </si>
  <si>
    <t>1326089585</t>
  </si>
  <si>
    <t>7515-28</t>
  </si>
  <si>
    <t>Programování venkovní jednotky, adresace vnitřních jednotek, uvedení do chodu, odzkoušení, zaškolení obsluhy a vystavení předávacího protokolu</t>
  </si>
  <si>
    <t>-623911762</t>
  </si>
  <si>
    <t>7515-29</t>
  </si>
  <si>
    <t>Programování Loxone</t>
  </si>
  <si>
    <t>-953229334</t>
  </si>
  <si>
    <t>7515-30</t>
  </si>
  <si>
    <t>Vystavení revizní knihy zařízení</t>
  </si>
  <si>
    <t>-1502884064</t>
  </si>
  <si>
    <t>7516</t>
  </si>
  <si>
    <t>Ostatní položky</t>
  </si>
  <si>
    <t>7516-1</t>
  </si>
  <si>
    <t>Doprava a přesun hmot</t>
  </si>
  <si>
    <t>855227101</t>
  </si>
  <si>
    <t>7516-2</t>
  </si>
  <si>
    <t>Stavební přípomoci</t>
  </si>
  <si>
    <t>-1347498110</t>
  </si>
  <si>
    <t>7516-3</t>
  </si>
  <si>
    <t>Technická a koordinační činnost na stavbě</t>
  </si>
  <si>
    <t>-616193139</t>
  </si>
  <si>
    <t>7516-4</t>
  </si>
  <si>
    <t>Staveništní přesun materiálu</t>
  </si>
  <si>
    <t>-1445801113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</si>
  <si>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</si>
  <si>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</si>
  <si>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</si>
  <si>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</si>
  <si>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</si>
  <si>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</si>
  <si>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VRN1</t>
  </si>
  <si>
    <t>Průzkumné, geodetické a projektové práce</t>
  </si>
  <si>
    <t>011503000</t>
  </si>
  <si>
    <t>Stavební průzkum</t>
  </si>
  <si>
    <t>1024</t>
  </si>
  <si>
    <t>1055832390</t>
  </si>
  <si>
    <t>https://podminky.urs.cz/item/CS_URS_2024_02/011503000</t>
  </si>
  <si>
    <t>3 "kopaná sonda pro ověření polohy stávající dešťové kanalizace</t>
  </si>
  <si>
    <t>012164000</t>
  </si>
  <si>
    <t>Vytyčení a zaměření inženýrských sítí</t>
  </si>
  <si>
    <t>-355630538</t>
  </si>
  <si>
    <t>https://podminky.urs.cz/item/CS_URS_2024_02/012164000</t>
  </si>
  <si>
    <t>1 "vytyčení podzemních inženýrských sítí před realizací stavby</t>
  </si>
  <si>
    <t>VRN3</t>
  </si>
  <si>
    <t>Zařízení staveniště</t>
  </si>
  <si>
    <t>030001000</t>
  </si>
  <si>
    <t>-536441527</t>
  </si>
  <si>
    <t>https://podminky.urs.cz/item/CS_URS_2024_02/030001000</t>
  </si>
  <si>
    <t>Poznámka k položce:_x000D_
zřízení ploch, napojovací body a spotřeba médií, oplocení a zabezpečení stavebniště, příjezdové komunikace a dopravní značení, stavební buňky, úklid staveniště</t>
  </si>
  <si>
    <t>035103000</t>
  </si>
  <si>
    <t>Pronájem ploch</t>
  </si>
  <si>
    <t>2031299048</t>
  </si>
  <si>
    <t>https://podminky.urs.cz/item/CS_URS_2024_02/035103000</t>
  </si>
  <si>
    <t>1 "pro zařízení staveniště (zejména p.p.č. 3409)</t>
  </si>
  <si>
    <t>VRN4</t>
  </si>
  <si>
    <t>Inženýrská činnost</t>
  </si>
  <si>
    <t>045002000</t>
  </si>
  <si>
    <t>Kompletační a koordinační činnost</t>
  </si>
  <si>
    <t>513068702</t>
  </si>
  <si>
    <t>https://podminky.urs.cz/item/CS_URS_2024_02/045002000</t>
  </si>
  <si>
    <t>Poznámka k položce:_x000D_
koordinace dodávek, technické poradenství, zakreslování změn do PD - DSPS v tužce dle požadavků SoD, účast na jednáních, projednání vstupů na cizí pozemky, ohlášení prací</t>
  </si>
  <si>
    <t>VRN5</t>
  </si>
  <si>
    <t>Finanční náklady</t>
  </si>
  <si>
    <t>050001000</t>
  </si>
  <si>
    <t>2068013245</t>
  </si>
  <si>
    <t>https://podminky.urs.cz/item/CS_URS_2024_02/050001000</t>
  </si>
  <si>
    <t>Poznámka k položce:_x000D_
pojištění, bankovní záruka dle požadavků SoD</t>
  </si>
  <si>
    <t>VRN9</t>
  </si>
  <si>
    <t>Ostatní náklady</t>
  </si>
  <si>
    <t>091103000</t>
  </si>
  <si>
    <t>Stroje a zařízení nevyžadující montáž</t>
  </si>
  <si>
    <t>-504280826</t>
  </si>
  <si>
    <t>https://podminky.urs.cz/item/CS_URS_2024_02/091103000</t>
  </si>
  <si>
    <t>Poznámka k položce:_x000D_
zařizovací předměty, plynový kotel, zásobník TUV apod.</t>
  </si>
  <si>
    <t>výkres Půdorys 2.NP stávající stav, bourání</t>
  </si>
  <si>
    <t>1 "viz poznámka, zakrytí a zajištění proti mechanickému poškození zařízení, která nebudou demontována, včetně pozdějšího odjištění a odkrytí</t>
  </si>
  <si>
    <t>094002000</t>
  </si>
  <si>
    <t>Ostatní náklady související s výstavbou</t>
  </si>
  <si>
    <t>-384266005</t>
  </si>
  <si>
    <t>https://podminky.urs.cz/item/CS_URS_2024_02/094002000</t>
  </si>
  <si>
    <t>1 "zvýšené náklady zhotovitele plynoucí z postupného provádění rekonstrukce střechy</t>
  </si>
  <si>
    <t>094103000</t>
  </si>
  <si>
    <t>Náklady na vyklizení objektu</t>
  </si>
  <si>
    <t>285459065</t>
  </si>
  <si>
    <t>https://podminky.urs.cz/item/CS_URS_2024_02/094103000</t>
  </si>
  <si>
    <t>1 "viz poznámka, vystěhování nábytku z prostor dotčených stavbou, uložení v prostorech investora a zpětné nastěhování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</si>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</sst>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949221811" TargetMode="External"/><Relationship Id="rId18" Type="http://schemas.openxmlformats.org/officeDocument/2006/relationships/hyperlink" Target="https://podminky.urs.cz/item/CS_URS_2024_02/977151124" TargetMode="External"/><Relationship Id="rId26" Type="http://schemas.openxmlformats.org/officeDocument/2006/relationships/hyperlink" Target="https://podminky.urs.cz/item/CS_URS_2024_02/7123318R1" TargetMode="External"/><Relationship Id="rId39" Type="http://schemas.openxmlformats.org/officeDocument/2006/relationships/hyperlink" Target="https://podminky.urs.cz/item/CS_URS_2024_02/763111811" TargetMode="External"/><Relationship Id="rId21" Type="http://schemas.openxmlformats.org/officeDocument/2006/relationships/hyperlink" Target="https://podminky.urs.cz/item/CS_URS_2024_02/997013509" TargetMode="External"/><Relationship Id="rId34" Type="http://schemas.openxmlformats.org/officeDocument/2006/relationships/hyperlink" Target="https://podminky.urs.cz/item/CS_URS_2024_02/725310823" TargetMode="External"/><Relationship Id="rId42" Type="http://schemas.openxmlformats.org/officeDocument/2006/relationships/hyperlink" Target="https://podminky.urs.cz/item/CS_URS_2024_02/763135811" TargetMode="External"/><Relationship Id="rId47" Type="http://schemas.openxmlformats.org/officeDocument/2006/relationships/hyperlink" Target="https://podminky.urs.cz/item/CS_URS_2024_02/764002801" TargetMode="External"/><Relationship Id="rId50" Type="http://schemas.openxmlformats.org/officeDocument/2006/relationships/hyperlink" Target="https://podminky.urs.cz/item/CS_URS_2024_02/764004801" TargetMode="External"/><Relationship Id="rId55" Type="http://schemas.openxmlformats.org/officeDocument/2006/relationships/hyperlink" Target="https://podminky.urs.cz/item/CS_URS_2024_02/766691914" TargetMode="External"/><Relationship Id="rId63" Type="http://schemas.openxmlformats.org/officeDocument/2006/relationships/hyperlink" Target="https://podminky.urs.cz/item/CS_URS_2024_02/781473810" TargetMode="External"/><Relationship Id="rId7" Type="http://schemas.openxmlformats.org/officeDocument/2006/relationships/hyperlink" Target="https://podminky.urs.cz/item/CS_URS_2024_02/943311111" TargetMode="External"/><Relationship Id="rId2" Type="http://schemas.openxmlformats.org/officeDocument/2006/relationships/hyperlink" Target="https://podminky.urs.cz/item/CS_URS_2024_02/113107123" TargetMode="External"/><Relationship Id="rId16" Type="http://schemas.openxmlformats.org/officeDocument/2006/relationships/hyperlink" Target="https://podminky.urs.cz/item/CS_URS_2024_02/965041441" TargetMode="External"/><Relationship Id="rId20" Type="http://schemas.openxmlformats.org/officeDocument/2006/relationships/hyperlink" Target="https://podminky.urs.cz/item/CS_URS_2024_02/997013501" TargetMode="External"/><Relationship Id="rId29" Type="http://schemas.openxmlformats.org/officeDocument/2006/relationships/hyperlink" Target="https://podminky.urs.cz/item/CS_URS_2024_02/712363803" TargetMode="External"/><Relationship Id="rId41" Type="http://schemas.openxmlformats.org/officeDocument/2006/relationships/hyperlink" Target="https://podminky.urs.cz/item/CS_URS_2024_02/763131821" TargetMode="External"/><Relationship Id="rId54" Type="http://schemas.openxmlformats.org/officeDocument/2006/relationships/hyperlink" Target="https://podminky.urs.cz/item/CS_URS_2024_02/766491851" TargetMode="External"/><Relationship Id="rId62" Type="http://schemas.openxmlformats.org/officeDocument/2006/relationships/hyperlink" Target="https://podminky.urs.cz/item/CS_URS_2024_02/776410811" TargetMode="External"/><Relationship Id="rId1" Type="http://schemas.openxmlformats.org/officeDocument/2006/relationships/hyperlink" Target="https://podminky.urs.cz/item/CS_URS_2024_02/113106151" TargetMode="External"/><Relationship Id="rId6" Type="http://schemas.openxmlformats.org/officeDocument/2006/relationships/hyperlink" Target="https://podminky.urs.cz/item/CS_URS_2024_02/919735112" TargetMode="External"/><Relationship Id="rId11" Type="http://schemas.openxmlformats.org/officeDocument/2006/relationships/hyperlink" Target="https://podminky.urs.cz/item/CS_URS_2024_02/949221111" TargetMode="External"/><Relationship Id="rId24" Type="http://schemas.openxmlformats.org/officeDocument/2006/relationships/hyperlink" Target="https://podminky.urs.cz/item/CS_URS_2024_02/997013875" TargetMode="External"/><Relationship Id="rId32" Type="http://schemas.openxmlformats.org/officeDocument/2006/relationships/hyperlink" Target="https://podminky.urs.cz/item/CS_URS_2024_02/721242804" TargetMode="External"/><Relationship Id="rId37" Type="http://schemas.openxmlformats.org/officeDocument/2006/relationships/hyperlink" Target="https://podminky.urs.cz/item/CS_URS_2024_02/998725122" TargetMode="External"/><Relationship Id="rId40" Type="http://schemas.openxmlformats.org/officeDocument/2006/relationships/hyperlink" Target="https://podminky.urs.cz/item/CS_URS_2024_02/763121811" TargetMode="External"/><Relationship Id="rId45" Type="http://schemas.openxmlformats.org/officeDocument/2006/relationships/hyperlink" Target="https://podminky.urs.cz/item/CS_URS_2024_02/763181821" TargetMode="External"/><Relationship Id="rId53" Type="http://schemas.openxmlformats.org/officeDocument/2006/relationships/hyperlink" Target="https://podminky.urs.cz/item/CS_URS_2024_02/766112820" TargetMode="External"/><Relationship Id="rId58" Type="http://schemas.openxmlformats.org/officeDocument/2006/relationships/hyperlink" Target="https://podminky.urs.cz/item/CS_URS_2024_02/767311841" TargetMode="External"/><Relationship Id="rId5" Type="http://schemas.openxmlformats.org/officeDocument/2006/relationships/hyperlink" Target="https://podminky.urs.cz/item/CS_URS_2024_02/131213701" TargetMode="External"/><Relationship Id="rId15" Type="http://schemas.openxmlformats.org/officeDocument/2006/relationships/hyperlink" Target="https://podminky.urs.cz/item/CS_URS_2024_02/962052210" TargetMode="External"/><Relationship Id="rId23" Type="http://schemas.openxmlformats.org/officeDocument/2006/relationships/hyperlink" Target="https://podminky.urs.cz/item/CS_URS_2024_02/997013873" TargetMode="External"/><Relationship Id="rId28" Type="http://schemas.openxmlformats.org/officeDocument/2006/relationships/hyperlink" Target="https://podminky.urs.cz/item/CS_URS_2024_02/712363801" TargetMode="External"/><Relationship Id="rId36" Type="http://schemas.openxmlformats.org/officeDocument/2006/relationships/hyperlink" Target="https://podminky.urs.cz/item/CS_URS_2024_02/725860811" TargetMode="External"/><Relationship Id="rId49" Type="http://schemas.openxmlformats.org/officeDocument/2006/relationships/hyperlink" Target="https://podminky.urs.cz/item/CS_URS_2024_02/764002871" TargetMode="External"/><Relationship Id="rId57" Type="http://schemas.openxmlformats.org/officeDocument/2006/relationships/hyperlink" Target="https://podminky.urs.cz/item/CS_URS_2024_02/998766122" TargetMode="External"/><Relationship Id="rId61" Type="http://schemas.openxmlformats.org/officeDocument/2006/relationships/hyperlink" Target="https://podminky.urs.cz/item/CS_URS_2024_02/776201811" TargetMode="External"/><Relationship Id="rId10" Type="http://schemas.openxmlformats.org/officeDocument/2006/relationships/hyperlink" Target="https://podminky.urs.cz/item/CS_URS_2024_02/949101111" TargetMode="External"/><Relationship Id="rId19" Type="http://schemas.openxmlformats.org/officeDocument/2006/relationships/hyperlink" Target="https://podminky.urs.cz/item/CS_URS_2024_02/997013112" TargetMode="External"/><Relationship Id="rId31" Type="http://schemas.openxmlformats.org/officeDocument/2006/relationships/hyperlink" Target="https://podminky.urs.cz/item/CS_URS_2024_02/713152833" TargetMode="External"/><Relationship Id="rId44" Type="http://schemas.openxmlformats.org/officeDocument/2006/relationships/hyperlink" Target="https://podminky.urs.cz/item/CS_URS_2024_02/763164821" TargetMode="External"/><Relationship Id="rId52" Type="http://schemas.openxmlformats.org/officeDocument/2006/relationships/hyperlink" Target="https://podminky.urs.cz/item/CS_URS_2024_02/764004861" TargetMode="External"/><Relationship Id="rId60" Type="http://schemas.openxmlformats.org/officeDocument/2006/relationships/hyperlink" Target="https://podminky.urs.cz/item/CS_URS_2024_02/771473810" TargetMode="External"/><Relationship Id="rId65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113107342" TargetMode="External"/><Relationship Id="rId9" Type="http://schemas.openxmlformats.org/officeDocument/2006/relationships/hyperlink" Target="https://podminky.urs.cz/item/CS_URS_2024_02/943311811" TargetMode="External"/><Relationship Id="rId14" Type="http://schemas.openxmlformats.org/officeDocument/2006/relationships/hyperlink" Target="https://podminky.urs.cz/item/CS_URS_2024_02/961044111" TargetMode="External"/><Relationship Id="rId22" Type="http://schemas.openxmlformats.org/officeDocument/2006/relationships/hyperlink" Target="https://podminky.urs.cz/item/CS_URS_2024_02/997013871" TargetMode="External"/><Relationship Id="rId27" Type="http://schemas.openxmlformats.org/officeDocument/2006/relationships/hyperlink" Target="https://podminky.urs.cz/item/CS_URS_2024_02/712340831" TargetMode="External"/><Relationship Id="rId30" Type="http://schemas.openxmlformats.org/officeDocument/2006/relationships/hyperlink" Target="https://podminky.urs.cz/item/CS_URS_2024_02/712440832" TargetMode="External"/><Relationship Id="rId35" Type="http://schemas.openxmlformats.org/officeDocument/2006/relationships/hyperlink" Target="https://podminky.urs.cz/item/CS_URS_2024_02/725820802" TargetMode="External"/><Relationship Id="rId43" Type="http://schemas.openxmlformats.org/officeDocument/2006/relationships/hyperlink" Target="https://podminky.urs.cz/item/CS_URS_2024_02/763135881" TargetMode="External"/><Relationship Id="rId48" Type="http://schemas.openxmlformats.org/officeDocument/2006/relationships/hyperlink" Target="https://podminky.urs.cz/item/CS_URS_2024_02/764002811" TargetMode="External"/><Relationship Id="rId56" Type="http://schemas.openxmlformats.org/officeDocument/2006/relationships/hyperlink" Target="https://podminky.urs.cz/item/CS_URS_2024_02/766691915" TargetMode="External"/><Relationship Id="rId64" Type="http://schemas.openxmlformats.org/officeDocument/2006/relationships/hyperlink" Target="https://podminky.urs.cz/item/CS_URS_2024_02/784121001" TargetMode="External"/><Relationship Id="rId8" Type="http://schemas.openxmlformats.org/officeDocument/2006/relationships/hyperlink" Target="https://podminky.urs.cz/item/CS_URS_2024_02/943311211" TargetMode="External"/><Relationship Id="rId51" Type="http://schemas.openxmlformats.org/officeDocument/2006/relationships/hyperlink" Target="https://podminky.urs.cz/item/CS_URS_2024_02/764004841" TargetMode="External"/><Relationship Id="rId3" Type="http://schemas.openxmlformats.org/officeDocument/2006/relationships/hyperlink" Target="https://podminky.urs.cz/item/CS_URS_2024_02/113107323" TargetMode="External"/><Relationship Id="rId12" Type="http://schemas.openxmlformats.org/officeDocument/2006/relationships/hyperlink" Target="https://podminky.urs.cz/item/CS_URS_2024_02/949221211" TargetMode="External"/><Relationship Id="rId17" Type="http://schemas.openxmlformats.org/officeDocument/2006/relationships/hyperlink" Target="https://podminky.urs.cz/item/CS_URS_2024_02/974031153" TargetMode="External"/><Relationship Id="rId25" Type="http://schemas.openxmlformats.org/officeDocument/2006/relationships/hyperlink" Target="https://podminky.urs.cz/item/CS_URS_2024_02/998223011" TargetMode="External"/><Relationship Id="rId33" Type="http://schemas.openxmlformats.org/officeDocument/2006/relationships/hyperlink" Target="https://podminky.urs.cz/item/CS_URS_2024_02/725210821" TargetMode="External"/><Relationship Id="rId38" Type="http://schemas.openxmlformats.org/officeDocument/2006/relationships/hyperlink" Target="https://podminky.urs.cz/item/CS_URS_2024_02/762341811" TargetMode="External"/><Relationship Id="rId46" Type="http://schemas.openxmlformats.org/officeDocument/2006/relationships/hyperlink" Target="https://podminky.urs.cz/item/CS_URS_2024_02/998763332" TargetMode="External"/><Relationship Id="rId59" Type="http://schemas.openxmlformats.org/officeDocument/2006/relationships/hyperlink" Target="https://podminky.urs.cz/item/CS_URS_2024_02/767392802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612325419" TargetMode="External"/><Relationship Id="rId117" Type="http://schemas.openxmlformats.org/officeDocument/2006/relationships/hyperlink" Target="https://podminky.urs.cz/item/CS_URS_2024_02/764538423" TargetMode="External"/><Relationship Id="rId21" Type="http://schemas.openxmlformats.org/officeDocument/2006/relationships/hyperlink" Target="https://podminky.urs.cz/item/CS_URS_2024_02/564811011" TargetMode="External"/><Relationship Id="rId42" Type="http://schemas.openxmlformats.org/officeDocument/2006/relationships/hyperlink" Target="https://podminky.urs.cz/item/CS_URS_2024_02/877350320" TargetMode="External"/><Relationship Id="rId47" Type="http://schemas.openxmlformats.org/officeDocument/2006/relationships/hyperlink" Target="https://podminky.urs.cz/item/CS_URS_2024_02/943311111" TargetMode="External"/><Relationship Id="rId63" Type="http://schemas.openxmlformats.org/officeDocument/2006/relationships/hyperlink" Target="https://podminky.urs.cz/item/CS_URS_2024_02/712311101" TargetMode="External"/><Relationship Id="rId68" Type="http://schemas.openxmlformats.org/officeDocument/2006/relationships/hyperlink" Target="https://podminky.urs.cz/item/CS_URS_2024_02/712363352" TargetMode="External"/><Relationship Id="rId84" Type="http://schemas.openxmlformats.org/officeDocument/2006/relationships/hyperlink" Target="https://podminky.urs.cz/item/CS_URS_2024_02/998713102" TargetMode="External"/><Relationship Id="rId89" Type="http://schemas.openxmlformats.org/officeDocument/2006/relationships/hyperlink" Target="https://podminky.urs.cz/item/CS_URS_2024_02/725869203" TargetMode="External"/><Relationship Id="rId112" Type="http://schemas.openxmlformats.org/officeDocument/2006/relationships/hyperlink" Target="https://podminky.urs.cz/item/CS_URS_2024_02/998763302" TargetMode="External"/><Relationship Id="rId133" Type="http://schemas.openxmlformats.org/officeDocument/2006/relationships/hyperlink" Target="https://podminky.urs.cz/item/CS_URS_2024_02/776111311" TargetMode="External"/><Relationship Id="rId138" Type="http://schemas.openxmlformats.org/officeDocument/2006/relationships/hyperlink" Target="https://podminky.urs.cz/item/CS_URS_2024_02/776421312" TargetMode="External"/><Relationship Id="rId154" Type="http://schemas.openxmlformats.org/officeDocument/2006/relationships/hyperlink" Target="https://podminky.urs.cz/item/CS_URS_2024_02/783301401" TargetMode="External"/><Relationship Id="rId159" Type="http://schemas.openxmlformats.org/officeDocument/2006/relationships/hyperlink" Target="https://podminky.urs.cz/item/CS_URS_2024_02/784221101" TargetMode="External"/><Relationship Id="rId16" Type="http://schemas.openxmlformats.org/officeDocument/2006/relationships/hyperlink" Target="https://podminky.urs.cz/item/CS_URS_2024_02/279361821" TargetMode="External"/><Relationship Id="rId107" Type="http://schemas.openxmlformats.org/officeDocument/2006/relationships/hyperlink" Target="https://podminky.urs.cz/item/CS_URS_2024_02/763164515" TargetMode="External"/><Relationship Id="rId11" Type="http://schemas.openxmlformats.org/officeDocument/2006/relationships/hyperlink" Target="https://podminky.urs.cz/item/CS_URS_2024_02/273351121" TargetMode="External"/><Relationship Id="rId32" Type="http://schemas.openxmlformats.org/officeDocument/2006/relationships/hyperlink" Target="https://podminky.urs.cz/item/CS_URS_2024_02/622211021" TargetMode="External"/><Relationship Id="rId37" Type="http://schemas.openxmlformats.org/officeDocument/2006/relationships/hyperlink" Target="https://podminky.urs.cz/item/CS_URS_2024_02/631351101" TargetMode="External"/><Relationship Id="rId53" Type="http://schemas.openxmlformats.org/officeDocument/2006/relationships/hyperlink" Target="https://podminky.urs.cz/item/CS_URS_2024_02/949221811" TargetMode="External"/><Relationship Id="rId58" Type="http://schemas.openxmlformats.org/officeDocument/2006/relationships/hyperlink" Target="https://podminky.urs.cz/item/CS_URS_2024_02/975111212" TargetMode="External"/><Relationship Id="rId74" Type="http://schemas.openxmlformats.org/officeDocument/2006/relationships/hyperlink" Target="https://podminky.urs.cz/item/CS_URS_2024_02/712861703" TargetMode="External"/><Relationship Id="rId79" Type="http://schemas.openxmlformats.org/officeDocument/2006/relationships/hyperlink" Target="https://podminky.urs.cz/item/CS_URS_2024_02/998712102" TargetMode="External"/><Relationship Id="rId102" Type="http://schemas.openxmlformats.org/officeDocument/2006/relationships/hyperlink" Target="https://podminky.urs.cz/item/CS_URS_2024_02/763111751" TargetMode="External"/><Relationship Id="rId123" Type="http://schemas.openxmlformats.org/officeDocument/2006/relationships/hyperlink" Target="https://podminky.urs.cz/item/CS_URS_2024_02/998766102" TargetMode="External"/><Relationship Id="rId128" Type="http://schemas.openxmlformats.org/officeDocument/2006/relationships/hyperlink" Target="https://podminky.urs.cz/item/CS_URS_2024_02/771474112" TargetMode="External"/><Relationship Id="rId144" Type="http://schemas.openxmlformats.org/officeDocument/2006/relationships/hyperlink" Target="https://podminky.urs.cz/item/CS_URS_2024_02/781472216" TargetMode="External"/><Relationship Id="rId149" Type="http://schemas.openxmlformats.org/officeDocument/2006/relationships/hyperlink" Target="https://podminky.urs.cz/item/CS_URS_2024_02/783213021" TargetMode="External"/><Relationship Id="rId5" Type="http://schemas.openxmlformats.org/officeDocument/2006/relationships/hyperlink" Target="https://podminky.urs.cz/item/CS_URS_2024_02/171201231" TargetMode="External"/><Relationship Id="rId90" Type="http://schemas.openxmlformats.org/officeDocument/2006/relationships/hyperlink" Target="https://podminky.urs.cz/item/CS_URS_2024_02/998725102" TargetMode="External"/><Relationship Id="rId95" Type="http://schemas.openxmlformats.org/officeDocument/2006/relationships/hyperlink" Target="https://podminky.urs.cz/item/CS_URS_2024_02/762361331" TargetMode="External"/><Relationship Id="rId160" Type="http://schemas.openxmlformats.org/officeDocument/2006/relationships/drawing" Target="../drawings/drawing3.xml"/><Relationship Id="rId22" Type="http://schemas.openxmlformats.org/officeDocument/2006/relationships/hyperlink" Target="https://podminky.urs.cz/item/CS_URS_2024_02/577134111" TargetMode="External"/><Relationship Id="rId27" Type="http://schemas.openxmlformats.org/officeDocument/2006/relationships/hyperlink" Target="https://podminky.urs.cz/item/CS_URS_2024_02/621151031" TargetMode="External"/><Relationship Id="rId43" Type="http://schemas.openxmlformats.org/officeDocument/2006/relationships/hyperlink" Target="https://podminky.urs.cz/item/CS_URS_2024_02/899722113" TargetMode="External"/><Relationship Id="rId48" Type="http://schemas.openxmlformats.org/officeDocument/2006/relationships/hyperlink" Target="https://podminky.urs.cz/item/CS_URS_2024_02/943311211" TargetMode="External"/><Relationship Id="rId64" Type="http://schemas.openxmlformats.org/officeDocument/2006/relationships/hyperlink" Target="https://podminky.urs.cz/item/CS_URS_2024_02/712341559" TargetMode="External"/><Relationship Id="rId69" Type="http://schemas.openxmlformats.org/officeDocument/2006/relationships/hyperlink" Target="https://podminky.urs.cz/item/CS_URS_2024_02/712363353" TargetMode="External"/><Relationship Id="rId113" Type="http://schemas.openxmlformats.org/officeDocument/2006/relationships/hyperlink" Target="https://podminky.urs.cz/item/CS_URS_2024_02/764232433" TargetMode="External"/><Relationship Id="rId118" Type="http://schemas.openxmlformats.org/officeDocument/2006/relationships/hyperlink" Target="https://podminky.urs.cz/item/CS_URS_2024_02/998764102" TargetMode="External"/><Relationship Id="rId134" Type="http://schemas.openxmlformats.org/officeDocument/2006/relationships/hyperlink" Target="https://podminky.urs.cz/item/CS_URS_2024_02/776121112" TargetMode="External"/><Relationship Id="rId139" Type="http://schemas.openxmlformats.org/officeDocument/2006/relationships/hyperlink" Target="https://podminky.urs.cz/item/CS_URS_2024_02/776421711" TargetMode="External"/><Relationship Id="rId80" Type="http://schemas.openxmlformats.org/officeDocument/2006/relationships/hyperlink" Target="https://podminky.urs.cz/item/CS_URS_2024_02/713141263" TargetMode="External"/><Relationship Id="rId85" Type="http://schemas.openxmlformats.org/officeDocument/2006/relationships/hyperlink" Target="https://podminky.urs.cz/item/CS_URS_2024_02/721242106" TargetMode="External"/><Relationship Id="rId150" Type="http://schemas.openxmlformats.org/officeDocument/2006/relationships/hyperlink" Target="https://podminky.urs.cz/item/CS_URS_2024_02/783213121" TargetMode="External"/><Relationship Id="rId155" Type="http://schemas.openxmlformats.org/officeDocument/2006/relationships/hyperlink" Target="https://podminky.urs.cz/item/CS_URS_2024_02/783314101" TargetMode="External"/><Relationship Id="rId12" Type="http://schemas.openxmlformats.org/officeDocument/2006/relationships/hyperlink" Target="https://podminky.urs.cz/item/CS_URS_2024_02/273351122" TargetMode="External"/><Relationship Id="rId17" Type="http://schemas.openxmlformats.org/officeDocument/2006/relationships/hyperlink" Target="https://podminky.urs.cz/item/CS_URS_2024_02/311234061" TargetMode="External"/><Relationship Id="rId33" Type="http://schemas.openxmlformats.org/officeDocument/2006/relationships/hyperlink" Target="https://podminky.urs.cz/item/CS_URS_2024_02/622221001" TargetMode="External"/><Relationship Id="rId38" Type="http://schemas.openxmlformats.org/officeDocument/2006/relationships/hyperlink" Target="https://podminky.urs.cz/item/CS_URS_2024_02/631351102" TargetMode="External"/><Relationship Id="rId59" Type="http://schemas.openxmlformats.org/officeDocument/2006/relationships/hyperlink" Target="https://podminky.urs.cz/item/CS_URS_2024_02/975111213" TargetMode="External"/><Relationship Id="rId103" Type="http://schemas.openxmlformats.org/officeDocument/2006/relationships/hyperlink" Target="https://podminky.urs.cz/item/CS_URS_2024_02/763131431" TargetMode="External"/><Relationship Id="rId108" Type="http://schemas.openxmlformats.org/officeDocument/2006/relationships/hyperlink" Target="https://podminky.urs.cz/item/CS_URS_2024_02/763164535" TargetMode="External"/><Relationship Id="rId124" Type="http://schemas.openxmlformats.org/officeDocument/2006/relationships/hyperlink" Target="https://podminky.urs.cz/item/CS_URS_2024_02/767391112" TargetMode="External"/><Relationship Id="rId129" Type="http://schemas.openxmlformats.org/officeDocument/2006/relationships/hyperlink" Target="https://podminky.urs.cz/item/CS_URS_2024_02/771591115" TargetMode="External"/><Relationship Id="rId20" Type="http://schemas.openxmlformats.org/officeDocument/2006/relationships/hyperlink" Target="https://podminky.urs.cz/item/CS_URS_2024_02/451573111" TargetMode="External"/><Relationship Id="rId41" Type="http://schemas.openxmlformats.org/officeDocument/2006/relationships/hyperlink" Target="https://podminky.urs.cz/item/CS_URS_2024_02/877350310" TargetMode="External"/><Relationship Id="rId54" Type="http://schemas.openxmlformats.org/officeDocument/2006/relationships/hyperlink" Target="https://podminky.urs.cz/item/CS_URS_2024_02/952901111" TargetMode="External"/><Relationship Id="rId62" Type="http://schemas.openxmlformats.org/officeDocument/2006/relationships/hyperlink" Target="https://podminky.urs.cz/item/CS_URS_2024_02/998011002" TargetMode="External"/><Relationship Id="rId70" Type="http://schemas.openxmlformats.org/officeDocument/2006/relationships/hyperlink" Target="https://podminky.urs.cz/item/CS_URS_2024_02/712363354" TargetMode="External"/><Relationship Id="rId75" Type="http://schemas.openxmlformats.org/officeDocument/2006/relationships/hyperlink" Target="https://podminky.urs.cz/item/CS_URS_2024_02/712431111" TargetMode="External"/><Relationship Id="rId83" Type="http://schemas.openxmlformats.org/officeDocument/2006/relationships/hyperlink" Target="https://podminky.urs.cz/item/CS_URS_2024_02/713191321" TargetMode="External"/><Relationship Id="rId88" Type="http://schemas.openxmlformats.org/officeDocument/2006/relationships/hyperlink" Target="https://podminky.urs.cz/item/CS_URS_2024_02/725869101" TargetMode="External"/><Relationship Id="rId91" Type="http://schemas.openxmlformats.org/officeDocument/2006/relationships/hyperlink" Target="https://podminky.urs.cz/item/CS_URS_2024_02/751510043" TargetMode="External"/><Relationship Id="rId96" Type="http://schemas.openxmlformats.org/officeDocument/2006/relationships/hyperlink" Target="https://podminky.urs.cz/item/CS_URS_2024_02/762395000" TargetMode="External"/><Relationship Id="rId111" Type="http://schemas.openxmlformats.org/officeDocument/2006/relationships/hyperlink" Target="https://podminky.urs.cz/item/CS_URS_2024_02/763181421" TargetMode="External"/><Relationship Id="rId132" Type="http://schemas.openxmlformats.org/officeDocument/2006/relationships/hyperlink" Target="https://podminky.urs.cz/item/CS_URS_2024_02/77611111R" TargetMode="External"/><Relationship Id="rId140" Type="http://schemas.openxmlformats.org/officeDocument/2006/relationships/hyperlink" Target="https://podminky.urs.cz/item/CS_URS_2024_02/998776102" TargetMode="External"/><Relationship Id="rId145" Type="http://schemas.openxmlformats.org/officeDocument/2006/relationships/hyperlink" Target="https://podminky.urs.cz/item/CS_URS_2024_02/781472291" TargetMode="External"/><Relationship Id="rId153" Type="http://schemas.openxmlformats.org/officeDocument/2006/relationships/hyperlink" Target="https://podminky.urs.cz/item/CS_URS_2024_02/783301313" TargetMode="External"/><Relationship Id="rId1" Type="http://schemas.openxmlformats.org/officeDocument/2006/relationships/hyperlink" Target="https://podminky.urs.cz/item/CS_URS_2024_02/132212331" TargetMode="External"/><Relationship Id="rId6" Type="http://schemas.openxmlformats.org/officeDocument/2006/relationships/hyperlink" Target="https://podminky.urs.cz/item/CS_URS_2024_02/174111101" TargetMode="External"/><Relationship Id="rId15" Type="http://schemas.openxmlformats.org/officeDocument/2006/relationships/hyperlink" Target="https://podminky.urs.cz/item/CS_URS_2024_02/279113131" TargetMode="External"/><Relationship Id="rId23" Type="http://schemas.openxmlformats.org/officeDocument/2006/relationships/hyperlink" Target="https://podminky.urs.cz/item/CS_URS_2024_02/577155112" TargetMode="External"/><Relationship Id="rId28" Type="http://schemas.openxmlformats.org/officeDocument/2006/relationships/hyperlink" Target="https://podminky.urs.cz/item/CS_URS_2024_02/621221001" TargetMode="External"/><Relationship Id="rId36" Type="http://schemas.openxmlformats.org/officeDocument/2006/relationships/hyperlink" Target="https://podminky.urs.cz/item/CS_URS_2024_02/629991011" TargetMode="External"/><Relationship Id="rId49" Type="http://schemas.openxmlformats.org/officeDocument/2006/relationships/hyperlink" Target="https://podminky.urs.cz/item/CS_URS_2024_02/943311811" TargetMode="External"/><Relationship Id="rId57" Type="http://schemas.openxmlformats.org/officeDocument/2006/relationships/hyperlink" Target="https://podminky.urs.cz/item/CS_URS_2024_02/975111211" TargetMode="External"/><Relationship Id="rId106" Type="http://schemas.openxmlformats.org/officeDocument/2006/relationships/hyperlink" Target="https://podminky.urs.cz/item/CS_URS_2024_02/763135611" TargetMode="External"/><Relationship Id="rId114" Type="http://schemas.openxmlformats.org/officeDocument/2006/relationships/hyperlink" Target="https://podminky.urs.cz/item/CS_URS_2024_02/764511603" TargetMode="External"/><Relationship Id="rId119" Type="http://schemas.openxmlformats.org/officeDocument/2006/relationships/hyperlink" Target="https://podminky.urs.cz/item/CS_URS_2024_02/998765102" TargetMode="External"/><Relationship Id="rId127" Type="http://schemas.openxmlformats.org/officeDocument/2006/relationships/hyperlink" Target="https://podminky.urs.cz/item/CS_URS_2024_02/998767102" TargetMode="External"/><Relationship Id="rId10" Type="http://schemas.openxmlformats.org/officeDocument/2006/relationships/hyperlink" Target="https://podminky.urs.cz/item/CS_URS_2024_02/273321411" TargetMode="External"/><Relationship Id="rId31" Type="http://schemas.openxmlformats.org/officeDocument/2006/relationships/hyperlink" Target="https://podminky.urs.cz/item/CS_URS_2024_02/622151031" TargetMode="External"/><Relationship Id="rId44" Type="http://schemas.openxmlformats.org/officeDocument/2006/relationships/hyperlink" Target="https://podminky.urs.cz/item/CS_URS_2024_02/941311111" TargetMode="External"/><Relationship Id="rId52" Type="http://schemas.openxmlformats.org/officeDocument/2006/relationships/hyperlink" Target="https://podminky.urs.cz/item/CS_URS_2024_02/949221211" TargetMode="External"/><Relationship Id="rId60" Type="http://schemas.openxmlformats.org/officeDocument/2006/relationships/hyperlink" Target="https://podminky.urs.cz/item/CS_URS_2024_02/993111111" TargetMode="External"/><Relationship Id="rId65" Type="http://schemas.openxmlformats.org/officeDocument/2006/relationships/hyperlink" Target="https://podminky.urs.cz/item/CS_URS_2024_02/712363115" TargetMode="External"/><Relationship Id="rId73" Type="http://schemas.openxmlformats.org/officeDocument/2006/relationships/hyperlink" Target="https://podminky.urs.cz/item/CS_URS_2024_02/712363358" TargetMode="External"/><Relationship Id="rId78" Type="http://schemas.openxmlformats.org/officeDocument/2006/relationships/hyperlink" Target="https://podminky.urs.cz/item/CS_URS_2024_02/712399097" TargetMode="External"/><Relationship Id="rId81" Type="http://schemas.openxmlformats.org/officeDocument/2006/relationships/hyperlink" Target="https://podminky.urs.cz/item/CS_URS_2024_02/713141311" TargetMode="External"/><Relationship Id="rId86" Type="http://schemas.openxmlformats.org/officeDocument/2006/relationships/hyperlink" Target="https://podminky.urs.cz/item/CS_URS_2024_02/998721102" TargetMode="External"/><Relationship Id="rId94" Type="http://schemas.openxmlformats.org/officeDocument/2006/relationships/hyperlink" Target="https://podminky.urs.cz/item/CS_URS_2024_02/762341650" TargetMode="External"/><Relationship Id="rId99" Type="http://schemas.openxmlformats.org/officeDocument/2006/relationships/hyperlink" Target="https://podminky.urs.cz/item/CS_URS_2024_02/763111323" TargetMode="External"/><Relationship Id="rId101" Type="http://schemas.openxmlformats.org/officeDocument/2006/relationships/hyperlink" Target="https://podminky.urs.cz/item/CS_URS_2024_02/763111714" TargetMode="External"/><Relationship Id="rId122" Type="http://schemas.openxmlformats.org/officeDocument/2006/relationships/hyperlink" Target="https://podminky.urs.cz/item/CS_URS_2024_02/766691915" TargetMode="External"/><Relationship Id="rId130" Type="http://schemas.openxmlformats.org/officeDocument/2006/relationships/hyperlink" Target="https://podminky.urs.cz/item/CS_URS_2024_02/998771102" TargetMode="External"/><Relationship Id="rId135" Type="http://schemas.openxmlformats.org/officeDocument/2006/relationships/hyperlink" Target="https://podminky.urs.cz/item/CS_URS_2024_02/776141111" TargetMode="External"/><Relationship Id="rId143" Type="http://schemas.openxmlformats.org/officeDocument/2006/relationships/hyperlink" Target="https://podminky.urs.cz/item/CS_URS_2024_02/781151031" TargetMode="External"/><Relationship Id="rId148" Type="http://schemas.openxmlformats.org/officeDocument/2006/relationships/hyperlink" Target="https://podminky.urs.cz/item/CS_URS_2024_02/998781102" TargetMode="External"/><Relationship Id="rId151" Type="http://schemas.openxmlformats.org/officeDocument/2006/relationships/hyperlink" Target="https://podminky.urs.cz/item/CS_URS_2024_02/783218111" TargetMode="External"/><Relationship Id="rId156" Type="http://schemas.openxmlformats.org/officeDocument/2006/relationships/hyperlink" Target="https://podminky.urs.cz/item/CS_URS_2024_02/783314201" TargetMode="Externa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271542211" TargetMode="External"/><Relationship Id="rId13" Type="http://schemas.openxmlformats.org/officeDocument/2006/relationships/hyperlink" Target="https://podminky.urs.cz/item/CS_URS_2024_02/273362021" TargetMode="External"/><Relationship Id="rId18" Type="http://schemas.openxmlformats.org/officeDocument/2006/relationships/hyperlink" Target="https://podminky.urs.cz/item/CS_URS_2024_02/410003101" TargetMode="External"/><Relationship Id="rId39" Type="http://schemas.openxmlformats.org/officeDocument/2006/relationships/hyperlink" Target="https://podminky.urs.cz/item/CS_URS_2024_02/631362021" TargetMode="External"/><Relationship Id="rId109" Type="http://schemas.openxmlformats.org/officeDocument/2006/relationships/hyperlink" Target="https://podminky.urs.cz/item/CS_URS_2024_02/763164615" TargetMode="External"/><Relationship Id="rId34" Type="http://schemas.openxmlformats.org/officeDocument/2006/relationships/hyperlink" Target="https://podminky.urs.cz/item/CS_URS_2024_02/622252002" TargetMode="External"/><Relationship Id="rId50" Type="http://schemas.openxmlformats.org/officeDocument/2006/relationships/hyperlink" Target="https://podminky.urs.cz/item/CS_URS_2024_02/949101111" TargetMode="External"/><Relationship Id="rId55" Type="http://schemas.openxmlformats.org/officeDocument/2006/relationships/hyperlink" Target="https://podminky.urs.cz/item/CS_URS_2024_02/953962212" TargetMode="External"/><Relationship Id="rId76" Type="http://schemas.openxmlformats.org/officeDocument/2006/relationships/hyperlink" Target="https://podminky.urs.cz/item/CS_URS_2024_02/712441559" TargetMode="External"/><Relationship Id="rId97" Type="http://schemas.openxmlformats.org/officeDocument/2006/relationships/hyperlink" Target="https://podminky.urs.cz/item/CS_URS_2024_02/998762102" TargetMode="External"/><Relationship Id="rId104" Type="http://schemas.openxmlformats.org/officeDocument/2006/relationships/hyperlink" Target="https://podminky.urs.cz/item/CS_URS_2024_02/763131451" TargetMode="External"/><Relationship Id="rId120" Type="http://schemas.openxmlformats.org/officeDocument/2006/relationships/hyperlink" Target="https://podminky.urs.cz/item/CS_URS_2024_02/766123520" TargetMode="External"/><Relationship Id="rId125" Type="http://schemas.openxmlformats.org/officeDocument/2006/relationships/hyperlink" Target="https://podminky.urs.cz/item/CS_URS_2024_02/767995102" TargetMode="External"/><Relationship Id="rId141" Type="http://schemas.openxmlformats.org/officeDocument/2006/relationships/hyperlink" Target="https://podminky.urs.cz/item/CS_URS_2024_02/781121011" TargetMode="External"/><Relationship Id="rId146" Type="http://schemas.openxmlformats.org/officeDocument/2006/relationships/hyperlink" Target="https://podminky.urs.cz/item/CS_URS_2024_02/781492251" TargetMode="External"/><Relationship Id="rId7" Type="http://schemas.openxmlformats.org/officeDocument/2006/relationships/hyperlink" Target="https://podminky.urs.cz/item/CS_URS_2024_02/175151101" TargetMode="External"/><Relationship Id="rId71" Type="http://schemas.openxmlformats.org/officeDocument/2006/relationships/hyperlink" Target="https://podminky.urs.cz/item/CS_URS_2024_02/712363355" TargetMode="External"/><Relationship Id="rId92" Type="http://schemas.openxmlformats.org/officeDocument/2006/relationships/hyperlink" Target="https://podminky.urs.cz/item/CS_URS_2024_02/998751101" TargetMode="External"/><Relationship Id="rId2" Type="http://schemas.openxmlformats.org/officeDocument/2006/relationships/hyperlink" Target="https://podminky.urs.cz/item/CS_URS_2024_02/132251251" TargetMode="External"/><Relationship Id="rId29" Type="http://schemas.openxmlformats.org/officeDocument/2006/relationships/hyperlink" Target="https://podminky.urs.cz/item/CS_URS_2024_02/621531012" TargetMode="External"/><Relationship Id="rId24" Type="http://schemas.openxmlformats.org/officeDocument/2006/relationships/hyperlink" Target="https://podminky.urs.cz/item/CS_URS_2024_02/591111111" TargetMode="External"/><Relationship Id="rId40" Type="http://schemas.openxmlformats.org/officeDocument/2006/relationships/hyperlink" Target="https://podminky.urs.cz/item/CS_URS_2024_02/871353120" TargetMode="External"/><Relationship Id="rId45" Type="http://schemas.openxmlformats.org/officeDocument/2006/relationships/hyperlink" Target="https://podminky.urs.cz/item/CS_URS_2024_02/941311211" TargetMode="External"/><Relationship Id="rId66" Type="http://schemas.openxmlformats.org/officeDocument/2006/relationships/hyperlink" Target="https://podminky.urs.cz/item/CS_URS_2024_02/712363116" TargetMode="External"/><Relationship Id="rId87" Type="http://schemas.openxmlformats.org/officeDocument/2006/relationships/hyperlink" Target="https://podminky.urs.cz/item/CS_URS_2024_02/7252191R1" TargetMode="External"/><Relationship Id="rId110" Type="http://schemas.openxmlformats.org/officeDocument/2006/relationships/hyperlink" Target="https://podminky.urs.cz/item/CS_URS_2024_02/763181311" TargetMode="External"/><Relationship Id="rId115" Type="http://schemas.openxmlformats.org/officeDocument/2006/relationships/hyperlink" Target="https://podminky.urs.cz/item/CS_URS_2024_02/764518623" TargetMode="External"/><Relationship Id="rId131" Type="http://schemas.openxmlformats.org/officeDocument/2006/relationships/hyperlink" Target="https://podminky.urs.cz/item/CS_URS_2024_02/776111116" TargetMode="External"/><Relationship Id="rId136" Type="http://schemas.openxmlformats.org/officeDocument/2006/relationships/hyperlink" Target="https://podminky.urs.cz/item/CS_URS_2024_02/776211111" TargetMode="External"/><Relationship Id="rId157" Type="http://schemas.openxmlformats.org/officeDocument/2006/relationships/hyperlink" Target="https://podminky.urs.cz/item/CS_URS_2024_02/783317101" TargetMode="External"/><Relationship Id="rId61" Type="http://schemas.openxmlformats.org/officeDocument/2006/relationships/hyperlink" Target="https://podminky.urs.cz/item/CS_URS_2024_02/993111119" TargetMode="External"/><Relationship Id="rId82" Type="http://schemas.openxmlformats.org/officeDocument/2006/relationships/hyperlink" Target="https://podminky.urs.cz/item/CS_URS_2024_02/713151131" TargetMode="External"/><Relationship Id="rId152" Type="http://schemas.openxmlformats.org/officeDocument/2006/relationships/hyperlink" Target="https://podminky.urs.cz/item/CS_URS_2024_02/783301303" TargetMode="External"/><Relationship Id="rId19" Type="http://schemas.openxmlformats.org/officeDocument/2006/relationships/hyperlink" Target="https://podminky.urs.cz/item/CS_URS_2024_02/444151112" TargetMode="External"/><Relationship Id="rId14" Type="http://schemas.openxmlformats.org/officeDocument/2006/relationships/hyperlink" Target="https://podminky.urs.cz/item/CS_URS_2024_02/274313611" TargetMode="External"/><Relationship Id="rId30" Type="http://schemas.openxmlformats.org/officeDocument/2006/relationships/hyperlink" Target="https://podminky.urs.cz/item/CS_URS_2024_02/622142001" TargetMode="External"/><Relationship Id="rId35" Type="http://schemas.openxmlformats.org/officeDocument/2006/relationships/hyperlink" Target="https://podminky.urs.cz/item/CS_URS_2024_02/622531012" TargetMode="External"/><Relationship Id="rId56" Type="http://schemas.openxmlformats.org/officeDocument/2006/relationships/hyperlink" Target="https://podminky.urs.cz/item/CS_URS_2024_02/953965116" TargetMode="External"/><Relationship Id="rId77" Type="http://schemas.openxmlformats.org/officeDocument/2006/relationships/hyperlink" Target="https://podminky.urs.cz/item/CS_URS_2024_02/712391171" TargetMode="External"/><Relationship Id="rId100" Type="http://schemas.openxmlformats.org/officeDocument/2006/relationships/hyperlink" Target="https://podminky.urs.cz/item/CS_URS_2024_02/763111335" TargetMode="External"/><Relationship Id="rId105" Type="http://schemas.openxmlformats.org/officeDocument/2006/relationships/hyperlink" Target="https://podminky.urs.cz/item/CS_URS_2024_02/763135101" TargetMode="External"/><Relationship Id="rId126" Type="http://schemas.openxmlformats.org/officeDocument/2006/relationships/hyperlink" Target="https://podminky.urs.cz/item/CS_URS_2024_02/767995112" TargetMode="External"/><Relationship Id="rId147" Type="http://schemas.openxmlformats.org/officeDocument/2006/relationships/hyperlink" Target="https://podminky.urs.cz/item/CS_URS_2024_02/781495115" TargetMode="External"/><Relationship Id="rId8" Type="http://schemas.openxmlformats.org/officeDocument/2006/relationships/hyperlink" Target="https://podminky.urs.cz/item/CS_URS_2024_02/270001112" TargetMode="External"/><Relationship Id="rId51" Type="http://schemas.openxmlformats.org/officeDocument/2006/relationships/hyperlink" Target="https://podminky.urs.cz/item/CS_URS_2024_02/949221111" TargetMode="External"/><Relationship Id="rId72" Type="http://schemas.openxmlformats.org/officeDocument/2006/relationships/hyperlink" Target="https://podminky.urs.cz/item/CS_URS_2024_02/712363357" TargetMode="External"/><Relationship Id="rId93" Type="http://schemas.openxmlformats.org/officeDocument/2006/relationships/hyperlink" Target="https://podminky.urs.cz/item/CS_URS_2024_02/762081150" TargetMode="External"/><Relationship Id="rId98" Type="http://schemas.openxmlformats.org/officeDocument/2006/relationships/hyperlink" Target="https://podminky.urs.cz/item/CS_URS_2024_02/763111313" TargetMode="External"/><Relationship Id="rId121" Type="http://schemas.openxmlformats.org/officeDocument/2006/relationships/hyperlink" Target="https://podminky.urs.cz/item/CS_URS_2024_02/766691914" TargetMode="External"/><Relationship Id="rId142" Type="http://schemas.openxmlformats.org/officeDocument/2006/relationships/hyperlink" Target="https://podminky.urs.cz/item/CS_URS_2024_02/781131112" TargetMode="External"/><Relationship Id="rId3" Type="http://schemas.openxmlformats.org/officeDocument/2006/relationships/hyperlink" Target="https://podminky.urs.cz/item/CS_URS_2024_02/162751117" TargetMode="External"/><Relationship Id="rId25" Type="http://schemas.openxmlformats.org/officeDocument/2006/relationships/hyperlink" Target="https://podminky.urs.cz/item/CS_URS_2024_02/611325121" TargetMode="External"/><Relationship Id="rId46" Type="http://schemas.openxmlformats.org/officeDocument/2006/relationships/hyperlink" Target="https://podminky.urs.cz/item/CS_URS_2024_02/941311811" TargetMode="External"/><Relationship Id="rId67" Type="http://schemas.openxmlformats.org/officeDocument/2006/relationships/hyperlink" Target="https://podminky.urs.cz/item/CS_URS_2024_02/712363122" TargetMode="External"/><Relationship Id="rId116" Type="http://schemas.openxmlformats.org/officeDocument/2006/relationships/hyperlink" Target="https://podminky.urs.cz/item/CS_URS_2024_02/764531404" TargetMode="External"/><Relationship Id="rId137" Type="http://schemas.openxmlformats.org/officeDocument/2006/relationships/hyperlink" Target="https://podminky.urs.cz/item/CS_URS_2024_02/776421111" TargetMode="External"/><Relationship Id="rId158" Type="http://schemas.openxmlformats.org/officeDocument/2006/relationships/hyperlink" Target="https://podminky.urs.cz/item/CS_URS_2024_02/7841811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210220431" TargetMode="External"/><Relationship Id="rId13" Type="http://schemas.openxmlformats.org/officeDocument/2006/relationships/hyperlink" Target="https://podminky.urs.cz/item/CS_URS_2024_02/460391123" TargetMode="External"/><Relationship Id="rId18" Type="http://schemas.openxmlformats.org/officeDocument/2006/relationships/hyperlink" Target="https://podminky.urs.cz/item/CS_URS_2024_02/460881311" TargetMode="External"/><Relationship Id="rId26" Type="http://schemas.openxmlformats.org/officeDocument/2006/relationships/hyperlink" Target="https://podminky.urs.cz/item/CS_URS_2024_02/741122232" TargetMode="External"/><Relationship Id="rId3" Type="http://schemas.openxmlformats.org/officeDocument/2006/relationships/hyperlink" Target="https://podminky.urs.cz/item/CS_URS_2024_02/210220201" TargetMode="External"/><Relationship Id="rId21" Type="http://schemas.openxmlformats.org/officeDocument/2006/relationships/hyperlink" Target="https://podminky.urs.cz/item/CS_URS_2024_02/218220301" TargetMode="External"/><Relationship Id="rId7" Type="http://schemas.openxmlformats.org/officeDocument/2006/relationships/hyperlink" Target="https://podminky.urs.cz/item/CS_URS_2024_02/210220401" TargetMode="External"/><Relationship Id="rId12" Type="http://schemas.openxmlformats.org/officeDocument/2006/relationships/hyperlink" Target="https://podminky.urs.cz/item/CS_URS_2024_02/460131113" TargetMode="External"/><Relationship Id="rId17" Type="http://schemas.openxmlformats.org/officeDocument/2006/relationships/hyperlink" Target="https://podminky.urs.cz/item/CS_URS_2024_02/460871151" TargetMode="External"/><Relationship Id="rId25" Type="http://schemas.openxmlformats.org/officeDocument/2006/relationships/hyperlink" Target="https://podminky.urs.cz/item/CS_URS_2024_02/741210002" TargetMode="External"/><Relationship Id="rId2" Type="http://schemas.openxmlformats.org/officeDocument/2006/relationships/hyperlink" Target="https://podminky.urs.cz/item/CS_URS_2024_02/210220101" TargetMode="External"/><Relationship Id="rId16" Type="http://schemas.openxmlformats.org/officeDocument/2006/relationships/hyperlink" Target="https://podminky.urs.cz/item/CS_URS_2024_02/468021112" TargetMode="External"/><Relationship Id="rId20" Type="http://schemas.openxmlformats.org/officeDocument/2006/relationships/hyperlink" Target="https://podminky.urs.cz/item/CS_URS_2024_02/218220201" TargetMode="External"/><Relationship Id="rId29" Type="http://schemas.openxmlformats.org/officeDocument/2006/relationships/hyperlink" Target="https://podminky.urs.cz/item/CS_URS_2024_02/210100098" TargetMode="External"/><Relationship Id="rId1" Type="http://schemas.openxmlformats.org/officeDocument/2006/relationships/hyperlink" Target="https://podminky.urs.cz/item/CS_URS_2024_02/210220020" TargetMode="External"/><Relationship Id="rId6" Type="http://schemas.openxmlformats.org/officeDocument/2006/relationships/hyperlink" Target="https://podminky.urs.cz/item/CS_URS_2024_02/210220372" TargetMode="External"/><Relationship Id="rId11" Type="http://schemas.openxmlformats.org/officeDocument/2006/relationships/hyperlink" Target="https://podminky.urs.cz/item/CS_URS_2024_02/210220457" TargetMode="External"/><Relationship Id="rId24" Type="http://schemas.openxmlformats.org/officeDocument/2006/relationships/hyperlink" Target="https://podminky.urs.cz/item/CS_URS_2024_02/210280211" TargetMode="External"/><Relationship Id="rId5" Type="http://schemas.openxmlformats.org/officeDocument/2006/relationships/hyperlink" Target="https://podminky.urs.cz/item/CS_URS_2024_02/210220302" TargetMode="External"/><Relationship Id="rId15" Type="http://schemas.openxmlformats.org/officeDocument/2006/relationships/hyperlink" Target="https://podminky.urs.cz/item/CS_URS_2024_02/460431152" TargetMode="External"/><Relationship Id="rId23" Type="http://schemas.openxmlformats.org/officeDocument/2006/relationships/hyperlink" Target="https://podminky.urs.cz/item/CS_URS_2024_02/218220372" TargetMode="External"/><Relationship Id="rId28" Type="http://schemas.openxmlformats.org/officeDocument/2006/relationships/hyperlink" Target="https://podminky.urs.cz/item/CS_URS_2024_02/210100096" TargetMode="External"/><Relationship Id="rId10" Type="http://schemas.openxmlformats.org/officeDocument/2006/relationships/hyperlink" Target="https://podminky.urs.cz/item/CS_URS_2024_02/210220361" TargetMode="External"/><Relationship Id="rId19" Type="http://schemas.openxmlformats.org/officeDocument/2006/relationships/hyperlink" Target="https://podminky.urs.cz/item/CS_URS_2024_02/218220101" TargetMode="External"/><Relationship Id="rId4" Type="http://schemas.openxmlformats.org/officeDocument/2006/relationships/hyperlink" Target="https://podminky.urs.cz/item/CS_URS_2024_02/210220301" TargetMode="External"/><Relationship Id="rId9" Type="http://schemas.openxmlformats.org/officeDocument/2006/relationships/hyperlink" Target="https://podminky.urs.cz/item/CS_URS_2024_02/210220452" TargetMode="External"/><Relationship Id="rId14" Type="http://schemas.openxmlformats.org/officeDocument/2006/relationships/hyperlink" Target="https://podminky.urs.cz/item/CS_URS_2024_02/460161142" TargetMode="External"/><Relationship Id="rId22" Type="http://schemas.openxmlformats.org/officeDocument/2006/relationships/hyperlink" Target="https://podminky.urs.cz/item/CS_URS_2024_02/218220302" TargetMode="External"/><Relationship Id="rId27" Type="http://schemas.openxmlformats.org/officeDocument/2006/relationships/hyperlink" Target="https://podminky.urs.cz/item/CS_URS_2024_02/741120201" TargetMode="External"/><Relationship Id="rId30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94002000" TargetMode="External"/><Relationship Id="rId3" Type="http://schemas.openxmlformats.org/officeDocument/2006/relationships/hyperlink" Target="https://podminky.urs.cz/item/CS_URS_2024_02/030001000" TargetMode="External"/><Relationship Id="rId7" Type="http://schemas.openxmlformats.org/officeDocument/2006/relationships/hyperlink" Target="https://podminky.urs.cz/item/CS_URS_2024_02/091103000" TargetMode="External"/><Relationship Id="rId2" Type="http://schemas.openxmlformats.org/officeDocument/2006/relationships/hyperlink" Target="https://podminky.urs.cz/item/CS_URS_2024_02/012164000" TargetMode="External"/><Relationship Id="rId1" Type="http://schemas.openxmlformats.org/officeDocument/2006/relationships/hyperlink" Target="https://podminky.urs.cz/item/CS_URS_2024_02/011503000" TargetMode="External"/><Relationship Id="rId6" Type="http://schemas.openxmlformats.org/officeDocument/2006/relationships/hyperlink" Target="https://podminky.urs.cz/item/CS_URS_2024_02/050001000" TargetMode="External"/><Relationship Id="rId5" Type="http://schemas.openxmlformats.org/officeDocument/2006/relationships/hyperlink" Target="https://podminky.urs.cz/item/CS_URS_2024_02/045002000" TargetMode="External"/><Relationship Id="rId10" Type="http://schemas.openxmlformats.org/officeDocument/2006/relationships/drawing" Target="../drawings/drawing6.xml"/><Relationship Id="rId4" Type="http://schemas.openxmlformats.org/officeDocument/2006/relationships/hyperlink" Target="https://podminky.urs.cz/item/CS_URS_2024_02/035103000" TargetMode="External"/><Relationship Id="rId9" Type="http://schemas.openxmlformats.org/officeDocument/2006/relationships/hyperlink" Target="https://podminky.urs.cz/item/CS_URS_2024_02/094103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R5" s="21"/>
      <c r="BE5" s="299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R6" s="21"/>
      <c r="BE6" s="300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300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300"/>
      <c r="BS8" s="18" t="s">
        <v>6</v>
      </c>
    </row>
    <row r="9" spans="1:74" ht="29.25" customHeight="1">
      <c r="B9" s="21"/>
      <c r="D9" s="25" t="s">
        <v>26</v>
      </c>
      <c r="K9" s="30" t="s">
        <v>27</v>
      </c>
      <c r="AK9" s="25" t="s">
        <v>28</v>
      </c>
      <c r="AN9" s="30" t="s">
        <v>29</v>
      </c>
      <c r="AR9" s="21"/>
      <c r="BE9" s="300"/>
      <c r="BS9" s="18" t="s">
        <v>6</v>
      </c>
    </row>
    <row r="10" spans="1:74" ht="12" customHeight="1">
      <c r="B10" s="21"/>
      <c r="D10" s="28" t="s">
        <v>30</v>
      </c>
      <c r="AK10" s="28" t="s">
        <v>31</v>
      </c>
      <c r="AN10" s="26" t="s">
        <v>32</v>
      </c>
      <c r="AR10" s="21"/>
      <c r="BE10" s="300"/>
      <c r="BS10" s="18" t="s">
        <v>6</v>
      </c>
    </row>
    <row r="11" spans="1:74" ht="18.399999999999999" customHeight="1">
      <c r="B11" s="21"/>
      <c r="E11" s="26" t="s">
        <v>33</v>
      </c>
      <c r="AK11" s="28" t="s">
        <v>34</v>
      </c>
      <c r="AN11" s="26" t="s">
        <v>35</v>
      </c>
      <c r="AR11" s="21"/>
      <c r="BE11" s="300"/>
      <c r="BS11" s="18" t="s">
        <v>6</v>
      </c>
    </row>
    <row r="12" spans="1:74" ht="6.95" customHeight="1">
      <c r="B12" s="21"/>
      <c r="AR12" s="21"/>
      <c r="BE12" s="300"/>
      <c r="BS12" s="18" t="s">
        <v>6</v>
      </c>
    </row>
    <row r="13" spans="1:74" ht="12" customHeight="1">
      <c r="B13" s="21"/>
      <c r="D13" s="28" t="s">
        <v>36</v>
      </c>
      <c r="AK13" s="28" t="s">
        <v>31</v>
      </c>
      <c r="AN13" s="31" t="s">
        <v>37</v>
      </c>
      <c r="AR13" s="21"/>
      <c r="BE13" s="300"/>
      <c r="BS13" s="18" t="s">
        <v>6</v>
      </c>
    </row>
    <row r="14" spans="1:74" ht="12.75">
      <c r="B14" s="21"/>
      <c r="E14" s="305" t="s">
        <v>37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34</v>
      </c>
      <c r="AN14" s="31" t="s">
        <v>37</v>
      </c>
      <c r="AR14" s="21"/>
      <c r="BE14" s="300"/>
      <c r="BS14" s="18" t="s">
        <v>6</v>
      </c>
    </row>
    <row r="15" spans="1:74" ht="6.95" customHeight="1">
      <c r="B15" s="21"/>
      <c r="AR15" s="21"/>
      <c r="BE15" s="300"/>
      <c r="BS15" s="18" t="s">
        <v>4</v>
      </c>
    </row>
    <row r="16" spans="1:74" ht="12" customHeight="1">
      <c r="B16" s="21"/>
      <c r="D16" s="28" t="s">
        <v>38</v>
      </c>
      <c r="AK16" s="28" t="s">
        <v>31</v>
      </c>
      <c r="AN16" s="26" t="s">
        <v>39</v>
      </c>
      <c r="AR16" s="21"/>
      <c r="BE16" s="300"/>
      <c r="BS16" s="18" t="s">
        <v>4</v>
      </c>
    </row>
    <row r="17" spans="2:71" ht="18.399999999999999" customHeight="1">
      <c r="B17" s="21"/>
      <c r="E17" s="26" t="s">
        <v>40</v>
      </c>
      <c r="AK17" s="28" t="s">
        <v>34</v>
      </c>
      <c r="AN17" s="26" t="s">
        <v>41</v>
      </c>
      <c r="AR17" s="21"/>
      <c r="BE17" s="300"/>
      <c r="BS17" s="18" t="s">
        <v>42</v>
      </c>
    </row>
    <row r="18" spans="2:71" ht="6.95" customHeight="1">
      <c r="B18" s="21"/>
      <c r="AR18" s="21"/>
      <c r="BE18" s="300"/>
      <c r="BS18" s="18" t="s">
        <v>6</v>
      </c>
    </row>
    <row r="19" spans="2:71" ht="12" customHeight="1">
      <c r="B19" s="21"/>
      <c r="D19" s="28" t="s">
        <v>43</v>
      </c>
      <c r="AK19" s="28" t="s">
        <v>31</v>
      </c>
      <c r="AN19" s="26" t="s">
        <v>44</v>
      </c>
      <c r="AR19" s="21"/>
      <c r="BE19" s="300"/>
      <c r="BS19" s="18" t="s">
        <v>6</v>
      </c>
    </row>
    <row r="20" spans="2:71" ht="18.399999999999999" customHeight="1">
      <c r="B20" s="21"/>
      <c r="E20" s="26" t="s">
        <v>45</v>
      </c>
      <c r="AK20" s="28" t="s">
        <v>34</v>
      </c>
      <c r="AN20" s="26" t="s">
        <v>44</v>
      </c>
      <c r="AR20" s="21"/>
      <c r="BE20" s="300"/>
      <c r="BS20" s="18" t="s">
        <v>4</v>
      </c>
    </row>
    <row r="21" spans="2:71" ht="6.95" customHeight="1">
      <c r="B21" s="21"/>
      <c r="AR21" s="21"/>
      <c r="BE21" s="300"/>
    </row>
    <row r="22" spans="2:71" ht="12" customHeight="1">
      <c r="B22" s="21"/>
      <c r="D22" s="28" t="s">
        <v>46</v>
      </c>
      <c r="AR22" s="21"/>
      <c r="BE22" s="300"/>
    </row>
    <row r="23" spans="2:71" ht="47.25" customHeight="1">
      <c r="B23" s="21"/>
      <c r="E23" s="307" t="s">
        <v>47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R23" s="21"/>
      <c r="BE23" s="300"/>
    </row>
    <row r="24" spans="2:71" ht="6.95" customHeight="1">
      <c r="B24" s="21"/>
      <c r="AR24" s="21"/>
      <c r="BE24" s="300"/>
    </row>
    <row r="25" spans="2:71" ht="6.95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300"/>
    </row>
    <row r="26" spans="2:71" s="1" customFormat="1" ht="25.9" customHeight="1">
      <c r="B26" s="34"/>
      <c r="D26" s="35" t="s">
        <v>48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8">
        <f>ROUND(AG54,2)</f>
        <v>0</v>
      </c>
      <c r="AL26" s="309"/>
      <c r="AM26" s="309"/>
      <c r="AN26" s="309"/>
      <c r="AO26" s="309"/>
      <c r="AR26" s="34"/>
      <c r="BE26" s="300"/>
    </row>
    <row r="27" spans="2:71" s="1" customFormat="1" ht="6.95" customHeight="1">
      <c r="B27" s="34"/>
      <c r="AR27" s="34"/>
      <c r="BE27" s="300"/>
    </row>
    <row r="28" spans="2:71" s="1" customFormat="1" ht="12.75">
      <c r="B28" s="34"/>
      <c r="L28" s="310" t="s">
        <v>49</v>
      </c>
      <c r="M28" s="310"/>
      <c r="N28" s="310"/>
      <c r="O28" s="310"/>
      <c r="P28" s="310"/>
      <c r="W28" s="310" t="s">
        <v>50</v>
      </c>
      <c r="X28" s="310"/>
      <c r="Y28" s="310"/>
      <c r="Z28" s="310"/>
      <c r="AA28" s="310"/>
      <c r="AB28" s="310"/>
      <c r="AC28" s="310"/>
      <c r="AD28" s="310"/>
      <c r="AE28" s="310"/>
      <c r="AK28" s="310" t="s">
        <v>51</v>
      </c>
      <c r="AL28" s="310"/>
      <c r="AM28" s="310"/>
      <c r="AN28" s="310"/>
      <c r="AO28" s="310"/>
      <c r="AR28" s="34"/>
      <c r="BE28" s="300"/>
    </row>
    <row r="29" spans="2:71" s="2" customFormat="1" ht="14.45" customHeight="1">
      <c r="B29" s="38"/>
      <c r="D29" s="28" t="s">
        <v>52</v>
      </c>
      <c r="F29" s="28" t="s">
        <v>53</v>
      </c>
      <c r="L29" s="313">
        <v>0.21</v>
      </c>
      <c r="M29" s="312"/>
      <c r="N29" s="312"/>
      <c r="O29" s="312"/>
      <c r="P29" s="312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K29" s="311">
        <f>ROUND(AV54, 2)</f>
        <v>0</v>
      </c>
      <c r="AL29" s="312"/>
      <c r="AM29" s="312"/>
      <c r="AN29" s="312"/>
      <c r="AO29" s="312"/>
      <c r="AR29" s="38"/>
      <c r="BE29" s="301"/>
    </row>
    <row r="30" spans="2:71" s="2" customFormat="1" ht="14.45" customHeight="1">
      <c r="B30" s="38"/>
      <c r="F30" s="28" t="s">
        <v>54</v>
      </c>
      <c r="L30" s="313">
        <v>0.12</v>
      </c>
      <c r="M30" s="312"/>
      <c r="N30" s="312"/>
      <c r="O30" s="312"/>
      <c r="P30" s="312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K30" s="311">
        <f>ROUND(AW54, 2)</f>
        <v>0</v>
      </c>
      <c r="AL30" s="312"/>
      <c r="AM30" s="312"/>
      <c r="AN30" s="312"/>
      <c r="AO30" s="312"/>
      <c r="AR30" s="38"/>
      <c r="BE30" s="301"/>
    </row>
    <row r="31" spans="2:71" s="2" customFormat="1" ht="14.45" hidden="1" customHeight="1">
      <c r="B31" s="38"/>
      <c r="F31" s="28" t="s">
        <v>55</v>
      </c>
      <c r="L31" s="313">
        <v>0.21</v>
      </c>
      <c r="M31" s="312"/>
      <c r="N31" s="312"/>
      <c r="O31" s="312"/>
      <c r="P31" s="312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K31" s="311">
        <v>0</v>
      </c>
      <c r="AL31" s="312"/>
      <c r="AM31" s="312"/>
      <c r="AN31" s="312"/>
      <c r="AO31" s="312"/>
      <c r="AR31" s="38"/>
      <c r="BE31" s="301"/>
    </row>
    <row r="32" spans="2:71" s="2" customFormat="1" ht="14.45" hidden="1" customHeight="1">
      <c r="B32" s="38"/>
      <c r="F32" s="28" t="s">
        <v>56</v>
      </c>
      <c r="L32" s="313">
        <v>0.12</v>
      </c>
      <c r="M32" s="312"/>
      <c r="N32" s="312"/>
      <c r="O32" s="312"/>
      <c r="P32" s="312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K32" s="311">
        <v>0</v>
      </c>
      <c r="AL32" s="312"/>
      <c r="AM32" s="312"/>
      <c r="AN32" s="312"/>
      <c r="AO32" s="312"/>
      <c r="AR32" s="38"/>
      <c r="BE32" s="301"/>
    </row>
    <row r="33" spans="2:44" s="2" customFormat="1" ht="14.45" hidden="1" customHeight="1">
      <c r="B33" s="38"/>
      <c r="F33" s="28" t="s">
        <v>57</v>
      </c>
      <c r="L33" s="313">
        <v>0</v>
      </c>
      <c r="M33" s="312"/>
      <c r="N33" s="312"/>
      <c r="O33" s="312"/>
      <c r="P33" s="312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K33" s="311">
        <v>0</v>
      </c>
      <c r="AL33" s="312"/>
      <c r="AM33" s="312"/>
      <c r="AN33" s="312"/>
      <c r="AO33" s="312"/>
      <c r="AR33" s="38"/>
    </row>
    <row r="34" spans="2:44" s="1" customFormat="1" ht="6.95" customHeight="1">
      <c r="B34" s="34"/>
      <c r="AR34" s="34"/>
    </row>
    <row r="35" spans="2:44" s="1" customFormat="1" ht="25.9" customHeight="1">
      <c r="B35" s="34"/>
      <c r="C35" s="39"/>
      <c r="D35" s="40" t="s">
        <v>58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59</v>
      </c>
      <c r="U35" s="41"/>
      <c r="V35" s="41"/>
      <c r="W35" s="41"/>
      <c r="X35" s="317" t="s">
        <v>60</v>
      </c>
      <c r="Y35" s="315"/>
      <c r="Z35" s="315"/>
      <c r="AA35" s="315"/>
      <c r="AB35" s="315"/>
      <c r="AC35" s="41"/>
      <c r="AD35" s="41"/>
      <c r="AE35" s="41"/>
      <c r="AF35" s="41"/>
      <c r="AG35" s="41"/>
      <c r="AH35" s="41"/>
      <c r="AI35" s="41"/>
      <c r="AJ35" s="41"/>
      <c r="AK35" s="314">
        <f>SUM(AK26:AK33)</f>
        <v>0</v>
      </c>
      <c r="AL35" s="315"/>
      <c r="AM35" s="315"/>
      <c r="AN35" s="315"/>
      <c r="AO35" s="316"/>
      <c r="AP35" s="39"/>
      <c r="AQ35" s="39"/>
      <c r="AR35" s="34"/>
    </row>
    <row r="36" spans="2:44" s="1" customFormat="1" ht="6.95" customHeight="1">
      <c r="B36" s="34"/>
      <c r="AR36" s="34"/>
    </row>
    <row r="37" spans="2:44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</row>
    <row r="41" spans="2:44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</row>
    <row r="42" spans="2:44" s="1" customFormat="1" ht="24.95" customHeight="1">
      <c r="B42" s="34"/>
      <c r="C42" s="22" t="s">
        <v>61</v>
      </c>
      <c r="AR42" s="34"/>
    </row>
    <row r="43" spans="2:44" s="1" customFormat="1" ht="6.95" customHeight="1">
      <c r="B43" s="34"/>
      <c r="AR43" s="34"/>
    </row>
    <row r="44" spans="2:44" s="3" customFormat="1" ht="12" customHeight="1">
      <c r="B44" s="47"/>
      <c r="C44" s="28" t="s">
        <v>13</v>
      </c>
      <c r="L44" s="3" t="str">
        <f>K5</f>
        <v>202410-01</v>
      </c>
      <c r="AR44" s="47"/>
    </row>
    <row r="45" spans="2:44" s="4" customFormat="1" ht="36.950000000000003" customHeight="1">
      <c r="B45" s="48"/>
      <c r="C45" s="49" t="s">
        <v>16</v>
      </c>
      <c r="L45" s="281" t="str">
        <f>K6</f>
        <v>SPŠ Chrudim - rekonstrukce havarijního stavu střechy II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R45" s="48"/>
    </row>
    <row r="46" spans="2:44" s="1" customFormat="1" ht="6.95" customHeight="1">
      <c r="B46" s="34"/>
      <c r="AR46" s="34"/>
    </row>
    <row r="47" spans="2:44" s="1" customFormat="1" ht="12" customHeight="1">
      <c r="B47" s="34"/>
      <c r="C47" s="28" t="s">
        <v>22</v>
      </c>
      <c r="L47" s="50" t="str">
        <f>IF(K8="","",K8)</f>
        <v>Ulice Čáslavská, 537 01 Chrudim IV</v>
      </c>
      <c r="AI47" s="28" t="s">
        <v>24</v>
      </c>
      <c r="AM47" s="283" t="str">
        <f>IF(AN8= "","",AN8)</f>
        <v>27. 10. 2024</v>
      </c>
      <c r="AN47" s="283"/>
      <c r="AR47" s="34"/>
    </row>
    <row r="48" spans="2:44" s="1" customFormat="1" ht="6.95" customHeight="1">
      <c r="B48" s="34"/>
      <c r="AR48" s="34"/>
    </row>
    <row r="49" spans="1:91" s="1" customFormat="1" ht="15.2" customHeight="1">
      <c r="B49" s="34"/>
      <c r="C49" s="28" t="s">
        <v>30</v>
      </c>
      <c r="L49" s="3" t="str">
        <f>IF(E11= "","",E11)</f>
        <v>Pardubický kraj</v>
      </c>
      <c r="AI49" s="28" t="s">
        <v>38</v>
      </c>
      <c r="AM49" s="284" t="str">
        <f>IF(E17="","",E17)</f>
        <v>AZ OPTIMAL s.r.o.</v>
      </c>
      <c r="AN49" s="285"/>
      <c r="AO49" s="285"/>
      <c r="AP49" s="285"/>
      <c r="AR49" s="34"/>
      <c r="AS49" s="286" t="s">
        <v>62</v>
      </c>
      <c r="AT49" s="287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5.2" customHeight="1">
      <c r="B50" s="34"/>
      <c r="C50" s="28" t="s">
        <v>36</v>
      </c>
      <c r="L50" s="3" t="str">
        <f>IF(E14= "Vyplň údaj","",E14)</f>
        <v/>
      </c>
      <c r="AI50" s="28" t="s">
        <v>43</v>
      </c>
      <c r="AM50" s="284" t="str">
        <f>IF(E20="","",E20)</f>
        <v xml:space="preserve"> </v>
      </c>
      <c r="AN50" s="285"/>
      <c r="AO50" s="285"/>
      <c r="AP50" s="285"/>
      <c r="AR50" s="34"/>
      <c r="AS50" s="288"/>
      <c r="AT50" s="289"/>
      <c r="BD50" s="55"/>
    </row>
    <row r="51" spans="1:91" s="1" customFormat="1" ht="10.9" customHeight="1">
      <c r="B51" s="34"/>
      <c r="AR51" s="34"/>
      <c r="AS51" s="288"/>
      <c r="AT51" s="289"/>
      <c r="BD51" s="55"/>
    </row>
    <row r="52" spans="1:91" s="1" customFormat="1" ht="29.25" customHeight="1">
      <c r="B52" s="34"/>
      <c r="C52" s="290" t="s">
        <v>63</v>
      </c>
      <c r="D52" s="291"/>
      <c r="E52" s="291"/>
      <c r="F52" s="291"/>
      <c r="G52" s="291"/>
      <c r="H52" s="56"/>
      <c r="I52" s="293" t="s">
        <v>64</v>
      </c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92" t="s">
        <v>65</v>
      </c>
      <c r="AH52" s="291"/>
      <c r="AI52" s="291"/>
      <c r="AJ52" s="291"/>
      <c r="AK52" s="291"/>
      <c r="AL52" s="291"/>
      <c r="AM52" s="291"/>
      <c r="AN52" s="293" t="s">
        <v>66</v>
      </c>
      <c r="AO52" s="291"/>
      <c r="AP52" s="291"/>
      <c r="AQ52" s="57" t="s">
        <v>67</v>
      </c>
      <c r="AR52" s="34"/>
      <c r="AS52" s="58" t="s">
        <v>68</v>
      </c>
      <c r="AT52" s="59" t="s">
        <v>69</v>
      </c>
      <c r="AU52" s="59" t="s">
        <v>70</v>
      </c>
      <c r="AV52" s="59" t="s">
        <v>71</v>
      </c>
      <c r="AW52" s="59" t="s">
        <v>72</v>
      </c>
      <c r="AX52" s="59" t="s">
        <v>73</v>
      </c>
      <c r="AY52" s="59" t="s">
        <v>74</v>
      </c>
      <c r="AZ52" s="59" t="s">
        <v>75</v>
      </c>
      <c r="BA52" s="59" t="s">
        <v>76</v>
      </c>
      <c r="BB52" s="59" t="s">
        <v>77</v>
      </c>
      <c r="BC52" s="59" t="s">
        <v>78</v>
      </c>
      <c r="BD52" s="60" t="s">
        <v>79</v>
      </c>
    </row>
    <row r="53" spans="1:91" s="1" customFormat="1" ht="10.9" customHeight="1">
      <c r="B53" s="34"/>
      <c r="AR53" s="34"/>
      <c r="AS53" s="61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pans="1:91" s="5" customFormat="1" ht="32.450000000000003" customHeight="1">
      <c r="B54" s="62"/>
      <c r="C54" s="63" t="s">
        <v>80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297">
        <f>ROUND(SUM(AG55:AG59),2)</f>
        <v>0</v>
      </c>
      <c r="AH54" s="297"/>
      <c r="AI54" s="297"/>
      <c r="AJ54" s="297"/>
      <c r="AK54" s="297"/>
      <c r="AL54" s="297"/>
      <c r="AM54" s="297"/>
      <c r="AN54" s="298">
        <f t="shared" ref="AN54:AN59" si="0">SUM(AG54,AT54)</f>
        <v>0</v>
      </c>
      <c r="AO54" s="298"/>
      <c r="AP54" s="298"/>
      <c r="AQ54" s="66" t="s">
        <v>44</v>
      </c>
      <c r="AR54" s="62"/>
      <c r="AS54" s="67">
        <f>ROUND(SUM(AS55:AS59),2)</f>
        <v>0</v>
      </c>
      <c r="AT54" s="68">
        <f t="shared" ref="AT54:AT59" si="1">ROUND(SUM(AV54:AW54),2)</f>
        <v>0</v>
      </c>
      <c r="AU54" s="69">
        <f>ROUND(SUM(AU55:AU59),5)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ROUND(SUM(AZ55:AZ59),2)</f>
        <v>0</v>
      </c>
      <c r="BA54" s="68">
        <f>ROUND(SUM(BA55:BA59),2)</f>
        <v>0</v>
      </c>
      <c r="BB54" s="68">
        <f>ROUND(SUM(BB55:BB59),2)</f>
        <v>0</v>
      </c>
      <c r="BC54" s="68">
        <f>ROUND(SUM(BC55:BC59),2)</f>
        <v>0</v>
      </c>
      <c r="BD54" s="70">
        <f>ROUND(SUM(BD55:BD59),2)</f>
        <v>0</v>
      </c>
      <c r="BS54" s="71" t="s">
        <v>81</v>
      </c>
      <c r="BT54" s="71" t="s">
        <v>82</v>
      </c>
      <c r="BU54" s="72" t="s">
        <v>83</v>
      </c>
      <c r="BV54" s="71" t="s">
        <v>84</v>
      </c>
      <c r="BW54" s="71" t="s">
        <v>5</v>
      </c>
      <c r="BX54" s="71" t="s">
        <v>85</v>
      </c>
      <c r="CL54" s="71" t="s">
        <v>19</v>
      </c>
    </row>
    <row r="55" spans="1:91" s="6" customFormat="1" ht="16.5" customHeight="1">
      <c r="A55" s="73" t="s">
        <v>86</v>
      </c>
      <c r="B55" s="74"/>
      <c r="C55" s="75"/>
      <c r="D55" s="294" t="s">
        <v>87</v>
      </c>
      <c r="E55" s="294"/>
      <c r="F55" s="294"/>
      <c r="G55" s="294"/>
      <c r="H55" s="294"/>
      <c r="I55" s="76"/>
      <c r="J55" s="294" t="s">
        <v>88</v>
      </c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5">
        <f>'BP - Bourací práce'!J30</f>
        <v>0</v>
      </c>
      <c r="AH55" s="296"/>
      <c r="AI55" s="296"/>
      <c r="AJ55" s="296"/>
      <c r="AK55" s="296"/>
      <c r="AL55" s="296"/>
      <c r="AM55" s="296"/>
      <c r="AN55" s="295">
        <f t="shared" si="0"/>
        <v>0</v>
      </c>
      <c r="AO55" s="296"/>
      <c r="AP55" s="296"/>
      <c r="AQ55" s="77" t="s">
        <v>89</v>
      </c>
      <c r="AR55" s="74"/>
      <c r="AS55" s="78">
        <v>0</v>
      </c>
      <c r="AT55" s="79">
        <f t="shared" si="1"/>
        <v>0</v>
      </c>
      <c r="AU55" s="80">
        <f>'BP - Bourací práce'!P99</f>
        <v>0</v>
      </c>
      <c r="AV55" s="79">
        <f>'BP - Bourací práce'!J33</f>
        <v>0</v>
      </c>
      <c r="AW55" s="79">
        <f>'BP - Bourací práce'!J34</f>
        <v>0</v>
      </c>
      <c r="AX55" s="79">
        <f>'BP - Bourací práce'!J35</f>
        <v>0</v>
      </c>
      <c r="AY55" s="79">
        <f>'BP - Bourací práce'!J36</f>
        <v>0</v>
      </c>
      <c r="AZ55" s="79">
        <f>'BP - Bourací práce'!F33</f>
        <v>0</v>
      </c>
      <c r="BA55" s="79">
        <f>'BP - Bourací práce'!F34</f>
        <v>0</v>
      </c>
      <c r="BB55" s="79">
        <f>'BP - Bourací práce'!F35</f>
        <v>0</v>
      </c>
      <c r="BC55" s="79">
        <f>'BP - Bourací práce'!F36</f>
        <v>0</v>
      </c>
      <c r="BD55" s="81">
        <f>'BP - Bourací práce'!F37</f>
        <v>0</v>
      </c>
      <c r="BT55" s="82" t="s">
        <v>90</v>
      </c>
      <c r="BV55" s="82" t="s">
        <v>84</v>
      </c>
      <c r="BW55" s="82" t="s">
        <v>91</v>
      </c>
      <c r="BX55" s="82" t="s">
        <v>5</v>
      </c>
      <c r="CL55" s="82" t="s">
        <v>19</v>
      </c>
      <c r="CM55" s="82" t="s">
        <v>92</v>
      </c>
    </row>
    <row r="56" spans="1:91" s="6" customFormat="1" ht="16.5" customHeight="1">
      <c r="A56" s="73" t="s">
        <v>86</v>
      </c>
      <c r="B56" s="74"/>
      <c r="C56" s="75"/>
      <c r="D56" s="294" t="s">
        <v>89</v>
      </c>
      <c r="E56" s="294"/>
      <c r="F56" s="294"/>
      <c r="G56" s="294"/>
      <c r="H56" s="294"/>
      <c r="I56" s="76"/>
      <c r="J56" s="294" t="s">
        <v>93</v>
      </c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4"/>
      <c r="W56" s="294"/>
      <c r="X56" s="294"/>
      <c r="Y56" s="294"/>
      <c r="Z56" s="294"/>
      <c r="AA56" s="294"/>
      <c r="AB56" s="294"/>
      <c r="AC56" s="294"/>
      <c r="AD56" s="294"/>
      <c r="AE56" s="294"/>
      <c r="AF56" s="294"/>
      <c r="AG56" s="295">
        <f>'STA - Stavební práce'!J30</f>
        <v>0</v>
      </c>
      <c r="AH56" s="296"/>
      <c r="AI56" s="296"/>
      <c r="AJ56" s="296"/>
      <c r="AK56" s="296"/>
      <c r="AL56" s="296"/>
      <c r="AM56" s="296"/>
      <c r="AN56" s="295">
        <f t="shared" si="0"/>
        <v>0</v>
      </c>
      <c r="AO56" s="296"/>
      <c r="AP56" s="296"/>
      <c r="AQ56" s="77" t="s">
        <v>89</v>
      </c>
      <c r="AR56" s="74"/>
      <c r="AS56" s="78">
        <v>0</v>
      </c>
      <c r="AT56" s="79">
        <f t="shared" si="1"/>
        <v>0</v>
      </c>
      <c r="AU56" s="80">
        <f>'STA - Stavební práce'!P106</f>
        <v>0</v>
      </c>
      <c r="AV56" s="79">
        <f>'STA - Stavební práce'!J33</f>
        <v>0</v>
      </c>
      <c r="AW56" s="79">
        <f>'STA - Stavební práce'!J34</f>
        <v>0</v>
      </c>
      <c r="AX56" s="79">
        <f>'STA - Stavební práce'!J35</f>
        <v>0</v>
      </c>
      <c r="AY56" s="79">
        <f>'STA - Stavební práce'!J36</f>
        <v>0</v>
      </c>
      <c r="AZ56" s="79">
        <f>'STA - Stavební práce'!F33</f>
        <v>0</v>
      </c>
      <c r="BA56" s="79">
        <f>'STA - Stavební práce'!F34</f>
        <v>0</v>
      </c>
      <c r="BB56" s="79">
        <f>'STA - Stavební práce'!F35</f>
        <v>0</v>
      </c>
      <c r="BC56" s="79">
        <f>'STA - Stavební práce'!F36</f>
        <v>0</v>
      </c>
      <c r="BD56" s="81">
        <f>'STA - Stavební práce'!F37</f>
        <v>0</v>
      </c>
      <c r="BT56" s="82" t="s">
        <v>90</v>
      </c>
      <c r="BV56" s="82" t="s">
        <v>84</v>
      </c>
      <c r="BW56" s="82" t="s">
        <v>94</v>
      </c>
      <c r="BX56" s="82" t="s">
        <v>5</v>
      </c>
      <c r="CL56" s="82" t="s">
        <v>19</v>
      </c>
      <c r="CM56" s="82" t="s">
        <v>92</v>
      </c>
    </row>
    <row r="57" spans="1:91" s="6" customFormat="1" ht="16.5" customHeight="1">
      <c r="A57" s="73" t="s">
        <v>86</v>
      </c>
      <c r="B57" s="74"/>
      <c r="C57" s="75"/>
      <c r="D57" s="294" t="s">
        <v>95</v>
      </c>
      <c r="E57" s="294"/>
      <c r="F57" s="294"/>
      <c r="G57" s="294"/>
      <c r="H57" s="294"/>
      <c r="I57" s="76"/>
      <c r="J57" s="294" t="s">
        <v>96</v>
      </c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5">
        <f>'ELE - Elektroinstalace'!J30</f>
        <v>0</v>
      </c>
      <c r="AH57" s="296"/>
      <c r="AI57" s="296"/>
      <c r="AJ57" s="296"/>
      <c r="AK57" s="296"/>
      <c r="AL57" s="296"/>
      <c r="AM57" s="296"/>
      <c r="AN57" s="295">
        <f t="shared" si="0"/>
        <v>0</v>
      </c>
      <c r="AO57" s="296"/>
      <c r="AP57" s="296"/>
      <c r="AQ57" s="77" t="s">
        <v>89</v>
      </c>
      <c r="AR57" s="74"/>
      <c r="AS57" s="78">
        <v>0</v>
      </c>
      <c r="AT57" s="79">
        <f t="shared" si="1"/>
        <v>0</v>
      </c>
      <c r="AU57" s="80">
        <f>'ELE - Elektroinstalace'!P90</f>
        <v>0</v>
      </c>
      <c r="AV57" s="79">
        <f>'ELE - Elektroinstalace'!J33</f>
        <v>0</v>
      </c>
      <c r="AW57" s="79">
        <f>'ELE - Elektroinstalace'!J34</f>
        <v>0</v>
      </c>
      <c r="AX57" s="79">
        <f>'ELE - Elektroinstalace'!J35</f>
        <v>0</v>
      </c>
      <c r="AY57" s="79">
        <f>'ELE - Elektroinstalace'!J36</f>
        <v>0</v>
      </c>
      <c r="AZ57" s="79">
        <f>'ELE - Elektroinstalace'!F33</f>
        <v>0</v>
      </c>
      <c r="BA57" s="79">
        <f>'ELE - Elektroinstalace'!F34</f>
        <v>0</v>
      </c>
      <c r="BB57" s="79">
        <f>'ELE - Elektroinstalace'!F35</f>
        <v>0</v>
      </c>
      <c r="BC57" s="79">
        <f>'ELE - Elektroinstalace'!F36</f>
        <v>0</v>
      </c>
      <c r="BD57" s="81">
        <f>'ELE - Elektroinstalace'!F37</f>
        <v>0</v>
      </c>
      <c r="BT57" s="82" t="s">
        <v>90</v>
      </c>
      <c r="BV57" s="82" t="s">
        <v>84</v>
      </c>
      <c r="BW57" s="82" t="s">
        <v>97</v>
      </c>
      <c r="BX57" s="82" t="s">
        <v>5</v>
      </c>
      <c r="CL57" s="82" t="s">
        <v>19</v>
      </c>
      <c r="CM57" s="82" t="s">
        <v>92</v>
      </c>
    </row>
    <row r="58" spans="1:91" s="6" customFormat="1" ht="16.5" customHeight="1">
      <c r="A58" s="73" t="s">
        <v>86</v>
      </c>
      <c r="B58" s="74"/>
      <c r="C58" s="75"/>
      <c r="D58" s="294" t="s">
        <v>98</v>
      </c>
      <c r="E58" s="294"/>
      <c r="F58" s="294"/>
      <c r="G58" s="294"/>
      <c r="H58" s="294"/>
      <c r="I58" s="76"/>
      <c r="J58" s="294" t="s">
        <v>99</v>
      </c>
      <c r="K58" s="294"/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5">
        <f>'VZT - Vzduchotechnika'!J30</f>
        <v>0</v>
      </c>
      <c r="AH58" s="296"/>
      <c r="AI58" s="296"/>
      <c r="AJ58" s="296"/>
      <c r="AK58" s="296"/>
      <c r="AL58" s="296"/>
      <c r="AM58" s="296"/>
      <c r="AN58" s="295">
        <f t="shared" si="0"/>
        <v>0</v>
      </c>
      <c r="AO58" s="296"/>
      <c r="AP58" s="296"/>
      <c r="AQ58" s="77" t="s">
        <v>89</v>
      </c>
      <c r="AR58" s="74"/>
      <c r="AS58" s="78">
        <v>0</v>
      </c>
      <c r="AT58" s="79">
        <f t="shared" si="1"/>
        <v>0</v>
      </c>
      <c r="AU58" s="80">
        <f>'VZT - Vzduchotechnika'!P87</f>
        <v>0</v>
      </c>
      <c r="AV58" s="79">
        <f>'VZT - Vzduchotechnika'!J33</f>
        <v>0</v>
      </c>
      <c r="AW58" s="79">
        <f>'VZT - Vzduchotechnika'!J34</f>
        <v>0</v>
      </c>
      <c r="AX58" s="79">
        <f>'VZT - Vzduchotechnika'!J35</f>
        <v>0</v>
      </c>
      <c r="AY58" s="79">
        <f>'VZT - Vzduchotechnika'!J36</f>
        <v>0</v>
      </c>
      <c r="AZ58" s="79">
        <f>'VZT - Vzduchotechnika'!F33</f>
        <v>0</v>
      </c>
      <c r="BA58" s="79">
        <f>'VZT - Vzduchotechnika'!F34</f>
        <v>0</v>
      </c>
      <c r="BB58" s="79">
        <f>'VZT - Vzduchotechnika'!F35</f>
        <v>0</v>
      </c>
      <c r="BC58" s="79">
        <f>'VZT - Vzduchotechnika'!F36</f>
        <v>0</v>
      </c>
      <c r="BD58" s="81">
        <f>'VZT - Vzduchotechnika'!F37</f>
        <v>0</v>
      </c>
      <c r="BT58" s="82" t="s">
        <v>90</v>
      </c>
      <c r="BV58" s="82" t="s">
        <v>84</v>
      </c>
      <c r="BW58" s="82" t="s">
        <v>100</v>
      </c>
      <c r="BX58" s="82" t="s">
        <v>5</v>
      </c>
      <c r="CL58" s="82" t="s">
        <v>19</v>
      </c>
      <c r="CM58" s="82" t="s">
        <v>92</v>
      </c>
    </row>
    <row r="59" spans="1:91" s="6" customFormat="1" ht="16.5" customHeight="1">
      <c r="A59" s="73" t="s">
        <v>86</v>
      </c>
      <c r="B59" s="74"/>
      <c r="C59" s="75"/>
      <c r="D59" s="294" t="s">
        <v>101</v>
      </c>
      <c r="E59" s="294"/>
      <c r="F59" s="294"/>
      <c r="G59" s="294"/>
      <c r="H59" s="294"/>
      <c r="I59" s="76"/>
      <c r="J59" s="294" t="s">
        <v>102</v>
      </c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295">
        <f>'VRN - Vedlejší rozpočtové...'!J30</f>
        <v>0</v>
      </c>
      <c r="AH59" s="296"/>
      <c r="AI59" s="296"/>
      <c r="AJ59" s="296"/>
      <c r="AK59" s="296"/>
      <c r="AL59" s="296"/>
      <c r="AM59" s="296"/>
      <c r="AN59" s="295">
        <f t="shared" si="0"/>
        <v>0</v>
      </c>
      <c r="AO59" s="296"/>
      <c r="AP59" s="296"/>
      <c r="AQ59" s="77" t="s">
        <v>89</v>
      </c>
      <c r="AR59" s="74"/>
      <c r="AS59" s="83">
        <v>0</v>
      </c>
      <c r="AT59" s="84">
        <f t="shared" si="1"/>
        <v>0</v>
      </c>
      <c r="AU59" s="85">
        <f>'VRN - Vedlejší rozpočtové...'!P85</f>
        <v>0</v>
      </c>
      <c r="AV59" s="84">
        <f>'VRN - Vedlejší rozpočtové...'!J33</f>
        <v>0</v>
      </c>
      <c r="AW59" s="84">
        <f>'VRN - Vedlejší rozpočtové...'!J34</f>
        <v>0</v>
      </c>
      <c r="AX59" s="84">
        <f>'VRN - Vedlejší rozpočtové...'!J35</f>
        <v>0</v>
      </c>
      <c r="AY59" s="84">
        <f>'VRN - Vedlejší rozpočtové...'!J36</f>
        <v>0</v>
      </c>
      <c r="AZ59" s="84">
        <f>'VRN - Vedlejší rozpočtové...'!F33</f>
        <v>0</v>
      </c>
      <c r="BA59" s="84">
        <f>'VRN - Vedlejší rozpočtové...'!F34</f>
        <v>0</v>
      </c>
      <c r="BB59" s="84">
        <f>'VRN - Vedlejší rozpočtové...'!F35</f>
        <v>0</v>
      </c>
      <c r="BC59" s="84">
        <f>'VRN - Vedlejší rozpočtové...'!F36</f>
        <v>0</v>
      </c>
      <c r="BD59" s="86">
        <f>'VRN - Vedlejší rozpočtové...'!F37</f>
        <v>0</v>
      </c>
      <c r="BT59" s="82" t="s">
        <v>90</v>
      </c>
      <c r="BV59" s="82" t="s">
        <v>84</v>
      </c>
      <c r="BW59" s="82" t="s">
        <v>103</v>
      </c>
      <c r="BX59" s="82" t="s">
        <v>5</v>
      </c>
      <c r="CL59" s="82" t="s">
        <v>19</v>
      </c>
      <c r="CM59" s="82" t="s">
        <v>92</v>
      </c>
    </row>
    <row r="60" spans="1:91" s="1" customFormat="1" ht="30" customHeight="1">
      <c r="B60" s="34"/>
      <c r="AR60" s="34"/>
    </row>
    <row r="61" spans="1:91" s="1" customFormat="1" ht="6.95" customHeight="1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34"/>
    </row>
  </sheetData>
  <sheetProtection algorithmName="SHA-512" hashValue="EUfBx42hKkEKWcv7+K9rkJwN2hnAnY54UB5ZR+n4pI1yzh3yYEseajfskgN5lJBpQr+1X0dNVo45JlGc465M+w==" saltValue="NqefA0ookqjDv1iAlrYME7r18hoUvZ460eHXxzMivGP2OM0HOHaz2ojPoKuEdr9NNznnmwNL5AxN6afZKxtMU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BP - Bourací práce'!C2" display="/" xr:uid="{00000000-0004-0000-0000-000000000000}"/>
    <hyperlink ref="A56" location="'STA - Stavební práce'!C2" display="/" xr:uid="{00000000-0004-0000-0000-000001000000}"/>
    <hyperlink ref="A57" location="'ELE - Elektroinstalace'!C2" display="/" xr:uid="{00000000-0004-0000-0000-000002000000}"/>
    <hyperlink ref="A58" location="'VZT - Vzduchotechnika'!C2" display="/" xr:uid="{00000000-0004-0000-0000-000003000000}"/>
    <hyperlink ref="A59" location="'VRN - Vedlejší rozpočtové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pans="2:46" ht="24.95" customHeight="1">
      <c r="B4" s="21"/>
      <c r="D4" s="22" t="s">
        <v>104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8" t="str">
        <f>'Rekapitulace stavby'!K6</f>
        <v>SPŠ Chrudim - rekonstrukce havarijního stavu střechy II</v>
      </c>
      <c r="F7" s="319"/>
      <c r="G7" s="319"/>
      <c r="H7" s="319"/>
      <c r="L7" s="21"/>
    </row>
    <row r="8" spans="2:46" s="1" customFormat="1" ht="12" customHeight="1">
      <c r="B8" s="34"/>
      <c r="D8" s="28" t="s">
        <v>105</v>
      </c>
      <c r="L8" s="34"/>
    </row>
    <row r="9" spans="2:46" s="1" customFormat="1" ht="16.5" customHeight="1">
      <c r="B9" s="34"/>
      <c r="E9" s="281" t="s">
        <v>106</v>
      </c>
      <c r="F9" s="320"/>
      <c r="G9" s="320"/>
      <c r="H9" s="320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44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27. 10. 2024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1" t="str">
        <f>'Rekapitulace stavby'!E14</f>
        <v>Vyplň údaj</v>
      </c>
      <c r="F18" s="302"/>
      <c r="G18" s="302"/>
      <c r="H18" s="302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46</v>
      </c>
      <c r="L26" s="34"/>
    </row>
    <row r="27" spans="2:12" s="7" customFormat="1" ht="16.5" customHeight="1">
      <c r="B27" s="88"/>
      <c r="E27" s="307" t="s">
        <v>44</v>
      </c>
      <c r="F27" s="307"/>
      <c r="G27" s="307"/>
      <c r="H27" s="307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48</v>
      </c>
      <c r="J30" s="65">
        <f>ROUND(J99,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5" customHeight="1">
      <c r="B33" s="34"/>
      <c r="D33" s="54" t="s">
        <v>52</v>
      </c>
      <c r="E33" s="28" t="s">
        <v>53</v>
      </c>
      <c r="F33" s="90">
        <f>ROUND((SUM(BE99:BE537)),  2)</f>
        <v>0</v>
      </c>
      <c r="I33" s="91">
        <v>0.21</v>
      </c>
      <c r="J33" s="90">
        <f>ROUND(((SUM(BE99:BE537))*I33),  2)</f>
        <v>0</v>
      </c>
      <c r="L33" s="34"/>
    </row>
    <row r="34" spans="2:12" s="1" customFormat="1" ht="14.45" customHeight="1">
      <c r="B34" s="34"/>
      <c r="E34" s="28" t="s">
        <v>54</v>
      </c>
      <c r="F34" s="90">
        <f>ROUND((SUM(BF99:BF537)),  2)</f>
        <v>0</v>
      </c>
      <c r="I34" s="91">
        <v>0.12</v>
      </c>
      <c r="J34" s="90">
        <f>ROUND(((SUM(BF99:BF537))*I34),  2)</f>
        <v>0</v>
      </c>
      <c r="L34" s="34"/>
    </row>
    <row r="35" spans="2:12" s="1" customFormat="1" ht="14.45" hidden="1" customHeight="1">
      <c r="B35" s="34"/>
      <c r="E35" s="28" t="s">
        <v>55</v>
      </c>
      <c r="F35" s="90">
        <f>ROUND((SUM(BG99:BG537)),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56</v>
      </c>
      <c r="F36" s="90">
        <f>ROUND((SUM(BH99:BH537)),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57</v>
      </c>
      <c r="F37" s="90">
        <f>ROUND((SUM(BI99:BI537)),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58</v>
      </c>
      <c r="E39" s="56"/>
      <c r="F39" s="56"/>
      <c r="G39" s="94" t="s">
        <v>59</v>
      </c>
      <c r="H39" s="95" t="s">
        <v>60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107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8" t="str">
        <f>E7</f>
        <v>SPŠ Chrudim - rekonstrukce havarijního stavu střechy II</v>
      </c>
      <c r="F48" s="319"/>
      <c r="G48" s="319"/>
      <c r="H48" s="319"/>
      <c r="L48" s="34"/>
    </row>
    <row r="49" spans="2:47" s="1" customFormat="1" ht="12" customHeight="1">
      <c r="B49" s="34"/>
      <c r="C49" s="28" t="s">
        <v>105</v>
      </c>
      <c r="L49" s="34"/>
    </row>
    <row r="50" spans="2:47" s="1" customFormat="1" ht="16.5" customHeight="1">
      <c r="B50" s="34"/>
      <c r="E50" s="281" t="str">
        <f>E9</f>
        <v>BP - Bourací práce</v>
      </c>
      <c r="F50" s="320"/>
      <c r="G50" s="320"/>
      <c r="H50" s="320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Ulice Čáslavská, 537 01 Chrudim IV</v>
      </c>
      <c r="I52" s="28" t="s">
        <v>24</v>
      </c>
      <c r="J52" s="51" t="str">
        <f>IF(J12="","",J12)</f>
        <v>27. 10. 2024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Pardubický kraj</v>
      </c>
      <c r="I54" s="28" t="s">
        <v>38</v>
      </c>
      <c r="J54" s="32" t="str">
        <f>E21</f>
        <v>AZ OPTIMAL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108</v>
      </c>
      <c r="D57" s="92"/>
      <c r="E57" s="92"/>
      <c r="F57" s="92"/>
      <c r="G57" s="92"/>
      <c r="H57" s="92"/>
      <c r="I57" s="92"/>
      <c r="J57" s="99" t="s">
        <v>109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80</v>
      </c>
      <c r="J59" s="65">
        <f>J99</f>
        <v>0</v>
      </c>
      <c r="L59" s="34"/>
      <c r="AU59" s="18" t="s">
        <v>110</v>
      </c>
    </row>
    <row r="60" spans="2:47" s="8" customFormat="1" ht="24.95" customHeight="1">
      <c r="B60" s="101"/>
      <c r="D60" s="102" t="s">
        <v>111</v>
      </c>
      <c r="E60" s="103"/>
      <c r="F60" s="103"/>
      <c r="G60" s="103"/>
      <c r="H60" s="103"/>
      <c r="I60" s="103"/>
      <c r="J60" s="104">
        <f>J100</f>
        <v>0</v>
      </c>
      <c r="L60" s="101"/>
    </row>
    <row r="61" spans="2:47" s="9" customFormat="1" ht="19.899999999999999" customHeight="1">
      <c r="B61" s="105"/>
      <c r="D61" s="106" t="s">
        <v>112</v>
      </c>
      <c r="E61" s="107"/>
      <c r="F61" s="107"/>
      <c r="G61" s="107"/>
      <c r="H61" s="107"/>
      <c r="I61" s="107"/>
      <c r="J61" s="108">
        <f>J101</f>
        <v>0</v>
      </c>
      <c r="L61" s="105"/>
    </row>
    <row r="62" spans="2:47" s="9" customFormat="1" ht="19.899999999999999" customHeight="1">
      <c r="B62" s="105"/>
      <c r="D62" s="106" t="s">
        <v>113</v>
      </c>
      <c r="E62" s="107"/>
      <c r="F62" s="107"/>
      <c r="G62" s="107"/>
      <c r="H62" s="107"/>
      <c r="I62" s="107"/>
      <c r="J62" s="108">
        <f>J127</f>
        <v>0</v>
      </c>
      <c r="L62" s="105"/>
    </row>
    <row r="63" spans="2:47" s="9" customFormat="1" ht="19.899999999999999" customHeight="1">
      <c r="B63" s="105"/>
      <c r="D63" s="106" t="s">
        <v>114</v>
      </c>
      <c r="E63" s="107"/>
      <c r="F63" s="107"/>
      <c r="G63" s="107"/>
      <c r="H63" s="107"/>
      <c r="I63" s="107"/>
      <c r="J63" s="108">
        <f>J202</f>
        <v>0</v>
      </c>
      <c r="L63" s="105"/>
    </row>
    <row r="64" spans="2:47" s="9" customFormat="1" ht="19.899999999999999" customHeight="1">
      <c r="B64" s="105"/>
      <c r="D64" s="106" t="s">
        <v>115</v>
      </c>
      <c r="E64" s="107"/>
      <c r="F64" s="107"/>
      <c r="G64" s="107"/>
      <c r="H64" s="107"/>
      <c r="I64" s="107"/>
      <c r="J64" s="108">
        <f>J217</f>
        <v>0</v>
      </c>
      <c r="L64" s="105"/>
    </row>
    <row r="65" spans="2:12" s="8" customFormat="1" ht="24.95" customHeight="1">
      <c r="B65" s="101"/>
      <c r="D65" s="102" t="s">
        <v>116</v>
      </c>
      <c r="E65" s="103"/>
      <c r="F65" s="103"/>
      <c r="G65" s="103"/>
      <c r="H65" s="103"/>
      <c r="I65" s="103"/>
      <c r="J65" s="104">
        <f>J220</f>
        <v>0</v>
      </c>
      <c r="L65" s="101"/>
    </row>
    <row r="66" spans="2:12" s="9" customFormat="1" ht="19.899999999999999" customHeight="1">
      <c r="B66" s="105"/>
      <c r="D66" s="106" t="s">
        <v>117</v>
      </c>
      <c r="E66" s="107"/>
      <c r="F66" s="107"/>
      <c r="G66" s="107"/>
      <c r="H66" s="107"/>
      <c r="I66" s="107"/>
      <c r="J66" s="108">
        <f>J221</f>
        <v>0</v>
      </c>
      <c r="L66" s="105"/>
    </row>
    <row r="67" spans="2:12" s="9" customFormat="1" ht="19.899999999999999" customHeight="1">
      <c r="B67" s="105"/>
      <c r="D67" s="106" t="s">
        <v>118</v>
      </c>
      <c r="E67" s="107"/>
      <c r="F67" s="107"/>
      <c r="G67" s="107"/>
      <c r="H67" s="107"/>
      <c r="I67" s="107"/>
      <c r="J67" s="108">
        <f>J257</f>
        <v>0</v>
      </c>
      <c r="L67" s="105"/>
    </row>
    <row r="68" spans="2:12" s="9" customFormat="1" ht="19.899999999999999" customHeight="1">
      <c r="B68" s="105"/>
      <c r="D68" s="106" t="s">
        <v>119</v>
      </c>
      <c r="E68" s="107"/>
      <c r="F68" s="107"/>
      <c r="G68" s="107"/>
      <c r="H68" s="107"/>
      <c r="I68" s="107"/>
      <c r="J68" s="108">
        <f>J263</f>
        <v>0</v>
      </c>
      <c r="L68" s="105"/>
    </row>
    <row r="69" spans="2:12" s="9" customFormat="1" ht="19.899999999999999" customHeight="1">
      <c r="B69" s="105"/>
      <c r="D69" s="106" t="s">
        <v>120</v>
      </c>
      <c r="E69" s="107"/>
      <c r="F69" s="107"/>
      <c r="G69" s="107"/>
      <c r="H69" s="107"/>
      <c r="I69" s="107"/>
      <c r="J69" s="108">
        <f>J268</f>
        <v>0</v>
      </c>
      <c r="L69" s="105"/>
    </row>
    <row r="70" spans="2:12" s="9" customFormat="1" ht="19.899999999999999" customHeight="1">
      <c r="B70" s="105"/>
      <c r="D70" s="106" t="s">
        <v>121</v>
      </c>
      <c r="E70" s="107"/>
      <c r="F70" s="107"/>
      <c r="G70" s="107"/>
      <c r="H70" s="107"/>
      <c r="I70" s="107"/>
      <c r="J70" s="108">
        <f>J315</f>
        <v>0</v>
      </c>
      <c r="L70" s="105"/>
    </row>
    <row r="71" spans="2:12" s="9" customFormat="1" ht="19.899999999999999" customHeight="1">
      <c r="B71" s="105"/>
      <c r="D71" s="106" t="s">
        <v>122</v>
      </c>
      <c r="E71" s="107"/>
      <c r="F71" s="107"/>
      <c r="G71" s="107"/>
      <c r="H71" s="107"/>
      <c r="I71" s="107"/>
      <c r="J71" s="108">
        <f>J321</f>
        <v>0</v>
      </c>
      <c r="L71" s="105"/>
    </row>
    <row r="72" spans="2:12" s="9" customFormat="1" ht="19.899999999999999" customHeight="1">
      <c r="B72" s="105"/>
      <c r="D72" s="106" t="s">
        <v>123</v>
      </c>
      <c r="E72" s="107"/>
      <c r="F72" s="107"/>
      <c r="G72" s="107"/>
      <c r="H72" s="107"/>
      <c r="I72" s="107"/>
      <c r="J72" s="108">
        <f>J377</f>
        <v>0</v>
      </c>
      <c r="L72" s="105"/>
    </row>
    <row r="73" spans="2:12" s="9" customFormat="1" ht="19.899999999999999" customHeight="1">
      <c r="B73" s="105"/>
      <c r="D73" s="106" t="s">
        <v>124</v>
      </c>
      <c r="E73" s="107"/>
      <c r="F73" s="107"/>
      <c r="G73" s="107"/>
      <c r="H73" s="107"/>
      <c r="I73" s="107"/>
      <c r="J73" s="108">
        <f>J408</f>
        <v>0</v>
      </c>
      <c r="L73" s="105"/>
    </row>
    <row r="74" spans="2:12" s="9" customFormat="1" ht="19.899999999999999" customHeight="1">
      <c r="B74" s="105"/>
      <c r="D74" s="106" t="s">
        <v>125</v>
      </c>
      <c r="E74" s="107"/>
      <c r="F74" s="107"/>
      <c r="G74" s="107"/>
      <c r="H74" s="107"/>
      <c r="I74" s="107"/>
      <c r="J74" s="108">
        <f>J413</f>
        <v>0</v>
      </c>
      <c r="L74" s="105"/>
    </row>
    <row r="75" spans="2:12" s="9" customFormat="1" ht="19.899999999999999" customHeight="1">
      <c r="B75" s="105"/>
      <c r="D75" s="106" t="s">
        <v>126</v>
      </c>
      <c r="E75" s="107"/>
      <c r="F75" s="107"/>
      <c r="G75" s="107"/>
      <c r="H75" s="107"/>
      <c r="I75" s="107"/>
      <c r="J75" s="108">
        <f>J465</f>
        <v>0</v>
      </c>
      <c r="L75" s="105"/>
    </row>
    <row r="76" spans="2:12" s="9" customFormat="1" ht="19.899999999999999" customHeight="1">
      <c r="B76" s="105"/>
      <c r="D76" s="106" t="s">
        <v>127</v>
      </c>
      <c r="E76" s="107"/>
      <c r="F76" s="107"/>
      <c r="G76" s="107"/>
      <c r="H76" s="107"/>
      <c r="I76" s="107"/>
      <c r="J76" s="108">
        <f>J477</f>
        <v>0</v>
      </c>
      <c r="L76" s="105"/>
    </row>
    <row r="77" spans="2:12" s="9" customFormat="1" ht="19.899999999999999" customHeight="1">
      <c r="B77" s="105"/>
      <c r="D77" s="106" t="s">
        <v>128</v>
      </c>
      <c r="E77" s="107"/>
      <c r="F77" s="107"/>
      <c r="G77" s="107"/>
      <c r="H77" s="107"/>
      <c r="I77" s="107"/>
      <c r="J77" s="108">
        <f>J485</f>
        <v>0</v>
      </c>
      <c r="L77" s="105"/>
    </row>
    <row r="78" spans="2:12" s="9" customFormat="1" ht="19.899999999999999" customHeight="1">
      <c r="B78" s="105"/>
      <c r="D78" s="106" t="s">
        <v>129</v>
      </c>
      <c r="E78" s="107"/>
      <c r="F78" s="107"/>
      <c r="G78" s="107"/>
      <c r="H78" s="107"/>
      <c r="I78" s="107"/>
      <c r="J78" s="108">
        <f>J502</f>
        <v>0</v>
      </c>
      <c r="L78" s="105"/>
    </row>
    <row r="79" spans="2:12" s="9" customFormat="1" ht="19.899999999999999" customHeight="1">
      <c r="B79" s="105"/>
      <c r="D79" s="106" t="s">
        <v>130</v>
      </c>
      <c r="E79" s="107"/>
      <c r="F79" s="107"/>
      <c r="G79" s="107"/>
      <c r="H79" s="107"/>
      <c r="I79" s="107"/>
      <c r="J79" s="108">
        <f>J512</f>
        <v>0</v>
      </c>
      <c r="L79" s="105"/>
    </row>
    <row r="80" spans="2:12" s="1" customFormat="1" ht="21.75" customHeight="1">
      <c r="B80" s="34"/>
      <c r="L80" s="34"/>
    </row>
    <row r="81" spans="2:12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4"/>
    </row>
    <row r="85" spans="2:12" s="1" customFormat="1" ht="6.95" customHeight="1"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34"/>
    </row>
    <row r="86" spans="2:12" s="1" customFormat="1" ht="24.95" customHeight="1">
      <c r="B86" s="34"/>
      <c r="C86" s="22" t="s">
        <v>131</v>
      </c>
      <c r="L86" s="34"/>
    </row>
    <row r="87" spans="2:12" s="1" customFormat="1" ht="6.95" customHeight="1">
      <c r="B87" s="34"/>
      <c r="L87" s="34"/>
    </row>
    <row r="88" spans="2:12" s="1" customFormat="1" ht="12" customHeight="1">
      <c r="B88" s="34"/>
      <c r="C88" s="28" t="s">
        <v>16</v>
      </c>
      <c r="L88" s="34"/>
    </row>
    <row r="89" spans="2:12" s="1" customFormat="1" ht="16.5" customHeight="1">
      <c r="B89" s="34"/>
      <c r="E89" s="318" t="str">
        <f>E7</f>
        <v>SPŠ Chrudim - rekonstrukce havarijního stavu střechy II</v>
      </c>
      <c r="F89" s="319"/>
      <c r="G89" s="319"/>
      <c r="H89" s="319"/>
      <c r="L89" s="34"/>
    </row>
    <row r="90" spans="2:12" s="1" customFormat="1" ht="12" customHeight="1">
      <c r="B90" s="34"/>
      <c r="C90" s="28" t="s">
        <v>105</v>
      </c>
      <c r="L90" s="34"/>
    </row>
    <row r="91" spans="2:12" s="1" customFormat="1" ht="16.5" customHeight="1">
      <c r="B91" s="34"/>
      <c r="E91" s="281" t="str">
        <f>E9</f>
        <v>BP - Bourací práce</v>
      </c>
      <c r="F91" s="320"/>
      <c r="G91" s="320"/>
      <c r="H91" s="320"/>
      <c r="L91" s="34"/>
    </row>
    <row r="92" spans="2:12" s="1" customFormat="1" ht="6.95" customHeight="1">
      <c r="B92" s="34"/>
      <c r="L92" s="34"/>
    </row>
    <row r="93" spans="2:12" s="1" customFormat="1" ht="12" customHeight="1">
      <c r="B93" s="34"/>
      <c r="C93" s="28" t="s">
        <v>22</v>
      </c>
      <c r="F93" s="26" t="str">
        <f>F12</f>
        <v>Ulice Čáslavská, 537 01 Chrudim IV</v>
      </c>
      <c r="I93" s="28" t="s">
        <v>24</v>
      </c>
      <c r="J93" s="51" t="str">
        <f>IF(J12="","",J12)</f>
        <v>27. 10. 2024</v>
      </c>
      <c r="L93" s="34"/>
    </row>
    <row r="94" spans="2:12" s="1" customFormat="1" ht="6.95" customHeight="1">
      <c r="B94" s="34"/>
      <c r="L94" s="34"/>
    </row>
    <row r="95" spans="2:12" s="1" customFormat="1" ht="15.2" customHeight="1">
      <c r="B95" s="34"/>
      <c r="C95" s="28" t="s">
        <v>30</v>
      </c>
      <c r="F95" s="26" t="str">
        <f>E15</f>
        <v>Pardubický kraj</v>
      </c>
      <c r="I95" s="28" t="s">
        <v>38</v>
      </c>
      <c r="J95" s="32" t="str">
        <f>E21</f>
        <v>AZ OPTIMAL s.r.o.</v>
      </c>
      <c r="L95" s="34"/>
    </row>
    <row r="96" spans="2:12" s="1" customFormat="1" ht="15.2" customHeight="1">
      <c r="B96" s="34"/>
      <c r="C96" s="28" t="s">
        <v>36</v>
      </c>
      <c r="F96" s="26" t="str">
        <f>IF(E18="","",E18)</f>
        <v>Vyplň údaj</v>
      </c>
      <c r="I96" s="28" t="s">
        <v>43</v>
      </c>
      <c r="J96" s="32" t="str">
        <f>E24</f>
        <v xml:space="preserve"> </v>
      </c>
      <c r="L96" s="34"/>
    </row>
    <row r="97" spans="2:65" s="1" customFormat="1" ht="10.35" customHeight="1">
      <c r="B97" s="34"/>
      <c r="L97" s="34"/>
    </row>
    <row r="98" spans="2:65" s="10" customFormat="1" ht="29.25" customHeight="1">
      <c r="B98" s="109"/>
      <c r="C98" s="110" t="s">
        <v>132</v>
      </c>
      <c r="D98" s="111" t="s">
        <v>67</v>
      </c>
      <c r="E98" s="111" t="s">
        <v>63</v>
      </c>
      <c r="F98" s="111" t="s">
        <v>64</v>
      </c>
      <c r="G98" s="111" t="s">
        <v>133</v>
      </c>
      <c r="H98" s="111" t="s">
        <v>134</v>
      </c>
      <c r="I98" s="111" t="s">
        <v>135</v>
      </c>
      <c r="J98" s="111" t="s">
        <v>109</v>
      </c>
      <c r="K98" s="112" t="s">
        <v>136</v>
      </c>
      <c r="L98" s="109"/>
      <c r="M98" s="58" t="s">
        <v>44</v>
      </c>
      <c r="N98" s="59" t="s">
        <v>52</v>
      </c>
      <c r="O98" s="59" t="s">
        <v>137</v>
      </c>
      <c r="P98" s="59" t="s">
        <v>138</v>
      </c>
      <c r="Q98" s="59" t="s">
        <v>139</v>
      </c>
      <c r="R98" s="59" t="s">
        <v>140</v>
      </c>
      <c r="S98" s="59" t="s">
        <v>141</v>
      </c>
      <c r="T98" s="60" t="s">
        <v>142</v>
      </c>
    </row>
    <row r="99" spans="2:65" s="1" customFormat="1" ht="22.9" customHeight="1">
      <c r="B99" s="34"/>
      <c r="C99" s="63" t="s">
        <v>143</v>
      </c>
      <c r="J99" s="113">
        <f>BK99</f>
        <v>0</v>
      </c>
      <c r="L99" s="34"/>
      <c r="M99" s="61"/>
      <c r="N99" s="52"/>
      <c r="O99" s="52"/>
      <c r="P99" s="114">
        <f>P100+P220</f>
        <v>0</v>
      </c>
      <c r="Q99" s="52"/>
      <c r="R99" s="114">
        <f>R100+R220</f>
        <v>8.0398640000000015</v>
      </c>
      <c r="S99" s="52"/>
      <c r="T99" s="115">
        <f>T100+T220</f>
        <v>44.722998190000006</v>
      </c>
      <c r="AT99" s="18" t="s">
        <v>81</v>
      </c>
      <c r="AU99" s="18" t="s">
        <v>110</v>
      </c>
      <c r="BK99" s="116">
        <f>BK100+BK220</f>
        <v>0</v>
      </c>
    </row>
    <row r="100" spans="2:65" s="11" customFormat="1" ht="25.9" customHeight="1">
      <c r="B100" s="117"/>
      <c r="D100" s="118" t="s">
        <v>81</v>
      </c>
      <c r="E100" s="119" t="s">
        <v>144</v>
      </c>
      <c r="F100" s="119" t="s">
        <v>145</v>
      </c>
      <c r="I100" s="120"/>
      <c r="J100" s="121">
        <f>BK100</f>
        <v>0</v>
      </c>
      <c r="L100" s="117"/>
      <c r="M100" s="122"/>
      <c r="P100" s="123">
        <f>P101+P127+P202+P217</f>
        <v>0</v>
      </c>
      <c r="R100" s="123">
        <f>R101+R127+R202+R217</f>
        <v>3.8844150000000002</v>
      </c>
      <c r="T100" s="124">
        <f>T101+T127+T202+T217</f>
        <v>32.247020000000006</v>
      </c>
      <c r="AR100" s="118" t="s">
        <v>90</v>
      </c>
      <c r="AT100" s="125" t="s">
        <v>81</v>
      </c>
      <c r="AU100" s="125" t="s">
        <v>82</v>
      </c>
      <c r="AY100" s="118" t="s">
        <v>146</v>
      </c>
      <c r="BK100" s="126">
        <f>BK101+BK127+BK202+BK217</f>
        <v>0</v>
      </c>
    </row>
    <row r="101" spans="2:65" s="11" customFormat="1" ht="22.9" customHeight="1">
      <c r="B101" s="117"/>
      <c r="D101" s="118" t="s">
        <v>81</v>
      </c>
      <c r="E101" s="127" t="s">
        <v>90</v>
      </c>
      <c r="F101" s="127" t="s">
        <v>147</v>
      </c>
      <c r="I101" s="120"/>
      <c r="J101" s="128">
        <f>BK101</f>
        <v>0</v>
      </c>
      <c r="L101" s="117"/>
      <c r="M101" s="122"/>
      <c r="P101" s="123">
        <f>SUM(P102:P126)</f>
        <v>0</v>
      </c>
      <c r="R101" s="123">
        <f>SUM(R102:R126)</f>
        <v>3.81555</v>
      </c>
      <c r="T101" s="124">
        <f>SUM(T102:T126)</f>
        <v>22.374000000000002</v>
      </c>
      <c r="AR101" s="118" t="s">
        <v>90</v>
      </c>
      <c r="AT101" s="125" t="s">
        <v>81</v>
      </c>
      <c r="AU101" s="125" t="s">
        <v>90</v>
      </c>
      <c r="AY101" s="118" t="s">
        <v>146</v>
      </c>
      <c r="BK101" s="126">
        <f>SUM(BK102:BK126)</f>
        <v>0</v>
      </c>
    </row>
    <row r="102" spans="2:65" s="1" customFormat="1" ht="33" customHeight="1">
      <c r="B102" s="34"/>
      <c r="C102" s="129" t="s">
        <v>90</v>
      </c>
      <c r="D102" s="129" t="s">
        <v>148</v>
      </c>
      <c r="E102" s="130" t="s">
        <v>149</v>
      </c>
      <c r="F102" s="131" t="s">
        <v>150</v>
      </c>
      <c r="G102" s="132" t="s">
        <v>151</v>
      </c>
      <c r="H102" s="133">
        <v>9.15</v>
      </c>
      <c r="I102" s="134"/>
      <c r="J102" s="135">
        <f>ROUND(I102*H102,2)</f>
        <v>0</v>
      </c>
      <c r="K102" s="131" t="s">
        <v>152</v>
      </c>
      <c r="L102" s="34"/>
      <c r="M102" s="136" t="s">
        <v>44</v>
      </c>
      <c r="N102" s="137" t="s">
        <v>53</v>
      </c>
      <c r="P102" s="138">
        <f>O102*H102</f>
        <v>0</v>
      </c>
      <c r="Q102" s="138">
        <v>0.41699999999999998</v>
      </c>
      <c r="R102" s="138">
        <f>Q102*H102</f>
        <v>3.81555</v>
      </c>
      <c r="S102" s="138">
        <v>0</v>
      </c>
      <c r="T102" s="139">
        <f>S102*H102</f>
        <v>0</v>
      </c>
      <c r="AR102" s="140" t="s">
        <v>153</v>
      </c>
      <c r="AT102" s="140" t="s">
        <v>148</v>
      </c>
      <c r="AU102" s="140" t="s">
        <v>92</v>
      </c>
      <c r="AY102" s="18" t="s">
        <v>146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90</v>
      </c>
      <c r="BK102" s="141">
        <f>ROUND(I102*H102,2)</f>
        <v>0</v>
      </c>
      <c r="BL102" s="18" t="s">
        <v>153</v>
      </c>
      <c r="BM102" s="140" t="s">
        <v>154</v>
      </c>
    </row>
    <row r="103" spans="2:65" s="1" customFormat="1" ht="11.25">
      <c r="B103" s="34"/>
      <c r="D103" s="142" t="s">
        <v>155</v>
      </c>
      <c r="F103" s="143" t="s">
        <v>156</v>
      </c>
      <c r="I103" s="144"/>
      <c r="L103" s="34"/>
      <c r="M103" s="145"/>
      <c r="T103" s="55"/>
      <c r="AT103" s="18" t="s">
        <v>155</v>
      </c>
      <c r="AU103" s="18" t="s">
        <v>92</v>
      </c>
    </row>
    <row r="104" spans="2:65" s="1" customFormat="1" ht="19.5">
      <c r="B104" s="34"/>
      <c r="D104" s="146" t="s">
        <v>157</v>
      </c>
      <c r="F104" s="147" t="s">
        <v>158</v>
      </c>
      <c r="I104" s="144"/>
      <c r="L104" s="34"/>
      <c r="M104" s="145"/>
      <c r="T104" s="55"/>
      <c r="AT104" s="18" t="s">
        <v>157</v>
      </c>
      <c r="AU104" s="18" t="s">
        <v>92</v>
      </c>
    </row>
    <row r="105" spans="2:65" s="12" customFormat="1" ht="11.25">
      <c r="B105" s="148"/>
      <c r="D105" s="146" t="s">
        <v>159</v>
      </c>
      <c r="E105" s="149" t="s">
        <v>44</v>
      </c>
      <c r="F105" s="150" t="s">
        <v>160</v>
      </c>
      <c r="H105" s="149" t="s">
        <v>44</v>
      </c>
      <c r="I105" s="151"/>
      <c r="L105" s="148"/>
      <c r="M105" s="152"/>
      <c r="T105" s="153"/>
      <c r="AT105" s="149" t="s">
        <v>159</v>
      </c>
      <c r="AU105" s="149" t="s">
        <v>92</v>
      </c>
      <c r="AV105" s="12" t="s">
        <v>90</v>
      </c>
      <c r="AW105" s="12" t="s">
        <v>42</v>
      </c>
      <c r="AX105" s="12" t="s">
        <v>82</v>
      </c>
      <c r="AY105" s="149" t="s">
        <v>146</v>
      </c>
    </row>
    <row r="106" spans="2:65" s="13" customFormat="1" ht="11.25">
      <c r="B106" s="154"/>
      <c r="D106" s="146" t="s">
        <v>159</v>
      </c>
      <c r="E106" s="155" t="s">
        <v>44</v>
      </c>
      <c r="F106" s="156" t="s">
        <v>161</v>
      </c>
      <c r="H106" s="157">
        <v>9.15</v>
      </c>
      <c r="I106" s="158"/>
      <c r="L106" s="154"/>
      <c r="M106" s="159"/>
      <c r="T106" s="160"/>
      <c r="AT106" s="155" t="s">
        <v>159</v>
      </c>
      <c r="AU106" s="155" t="s">
        <v>92</v>
      </c>
      <c r="AV106" s="13" t="s">
        <v>92</v>
      </c>
      <c r="AW106" s="13" t="s">
        <v>42</v>
      </c>
      <c r="AX106" s="13" t="s">
        <v>90</v>
      </c>
      <c r="AY106" s="155" t="s">
        <v>146</v>
      </c>
    </row>
    <row r="107" spans="2:65" s="1" customFormat="1" ht="33" customHeight="1">
      <c r="B107" s="34"/>
      <c r="C107" s="129" t="s">
        <v>92</v>
      </c>
      <c r="D107" s="129" t="s">
        <v>148</v>
      </c>
      <c r="E107" s="130" t="s">
        <v>162</v>
      </c>
      <c r="F107" s="131" t="s">
        <v>163</v>
      </c>
      <c r="G107" s="132" t="s">
        <v>151</v>
      </c>
      <c r="H107" s="133">
        <v>3.6949999999999998</v>
      </c>
      <c r="I107" s="134"/>
      <c r="J107" s="135">
        <f>ROUND(I107*H107,2)</f>
        <v>0</v>
      </c>
      <c r="K107" s="131" t="s">
        <v>152</v>
      </c>
      <c r="L107" s="34"/>
      <c r="M107" s="136" t="s">
        <v>44</v>
      </c>
      <c r="N107" s="137" t="s">
        <v>53</v>
      </c>
      <c r="P107" s="138">
        <f>O107*H107</f>
        <v>0</v>
      </c>
      <c r="Q107" s="138">
        <v>0</v>
      </c>
      <c r="R107" s="138">
        <f>Q107*H107</f>
        <v>0</v>
      </c>
      <c r="S107" s="138">
        <v>0.44</v>
      </c>
      <c r="T107" s="139">
        <f>S107*H107</f>
        <v>1.6257999999999999</v>
      </c>
      <c r="AR107" s="140" t="s">
        <v>153</v>
      </c>
      <c r="AT107" s="140" t="s">
        <v>148</v>
      </c>
      <c r="AU107" s="140" t="s">
        <v>92</v>
      </c>
      <c r="AY107" s="18" t="s">
        <v>146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90</v>
      </c>
      <c r="BK107" s="141">
        <f>ROUND(I107*H107,2)</f>
        <v>0</v>
      </c>
      <c r="BL107" s="18" t="s">
        <v>153</v>
      </c>
      <c r="BM107" s="140" t="s">
        <v>164</v>
      </c>
    </row>
    <row r="108" spans="2:65" s="1" customFormat="1" ht="11.25">
      <c r="B108" s="34"/>
      <c r="D108" s="142" t="s">
        <v>155</v>
      </c>
      <c r="F108" s="143" t="s">
        <v>165</v>
      </c>
      <c r="I108" s="144"/>
      <c r="L108" s="34"/>
      <c r="M108" s="145"/>
      <c r="T108" s="55"/>
      <c r="AT108" s="18" t="s">
        <v>155</v>
      </c>
      <c r="AU108" s="18" t="s">
        <v>92</v>
      </c>
    </row>
    <row r="109" spans="2:65" s="1" customFormat="1" ht="19.5">
      <c r="B109" s="34"/>
      <c r="D109" s="146" t="s">
        <v>157</v>
      </c>
      <c r="F109" s="147" t="s">
        <v>166</v>
      </c>
      <c r="I109" s="144"/>
      <c r="L109" s="34"/>
      <c r="M109" s="145"/>
      <c r="T109" s="55"/>
      <c r="AT109" s="18" t="s">
        <v>157</v>
      </c>
      <c r="AU109" s="18" t="s">
        <v>92</v>
      </c>
    </row>
    <row r="110" spans="2:65" s="12" customFormat="1" ht="11.25">
      <c r="B110" s="148"/>
      <c r="D110" s="146" t="s">
        <v>159</v>
      </c>
      <c r="E110" s="149" t="s">
        <v>44</v>
      </c>
      <c r="F110" s="150" t="s">
        <v>160</v>
      </c>
      <c r="H110" s="149" t="s">
        <v>44</v>
      </c>
      <c r="I110" s="151"/>
      <c r="L110" s="148"/>
      <c r="M110" s="152"/>
      <c r="T110" s="153"/>
      <c r="AT110" s="149" t="s">
        <v>159</v>
      </c>
      <c r="AU110" s="149" t="s">
        <v>92</v>
      </c>
      <c r="AV110" s="12" t="s">
        <v>90</v>
      </c>
      <c r="AW110" s="12" t="s">
        <v>42</v>
      </c>
      <c r="AX110" s="12" t="s">
        <v>82</v>
      </c>
      <c r="AY110" s="149" t="s">
        <v>146</v>
      </c>
    </row>
    <row r="111" spans="2:65" s="13" customFormat="1" ht="11.25">
      <c r="B111" s="154"/>
      <c r="D111" s="146" t="s">
        <v>159</v>
      </c>
      <c r="E111" s="155" t="s">
        <v>44</v>
      </c>
      <c r="F111" s="156" t="s">
        <v>167</v>
      </c>
      <c r="H111" s="157">
        <v>36.950000000000003</v>
      </c>
      <c r="I111" s="158"/>
      <c r="L111" s="154"/>
      <c r="M111" s="159"/>
      <c r="T111" s="160"/>
      <c r="AT111" s="155" t="s">
        <v>159</v>
      </c>
      <c r="AU111" s="155" t="s">
        <v>92</v>
      </c>
      <c r="AV111" s="13" t="s">
        <v>92</v>
      </c>
      <c r="AW111" s="13" t="s">
        <v>42</v>
      </c>
      <c r="AX111" s="13" t="s">
        <v>82</v>
      </c>
      <c r="AY111" s="155" t="s">
        <v>146</v>
      </c>
    </row>
    <row r="112" spans="2:65" s="13" customFormat="1" ht="11.25">
      <c r="B112" s="154"/>
      <c r="D112" s="146" t="s">
        <v>159</v>
      </c>
      <c r="E112" s="155" t="s">
        <v>44</v>
      </c>
      <c r="F112" s="156" t="s">
        <v>168</v>
      </c>
      <c r="H112" s="157">
        <v>3.6949999999999998</v>
      </c>
      <c r="I112" s="158"/>
      <c r="L112" s="154"/>
      <c r="M112" s="159"/>
      <c r="T112" s="160"/>
      <c r="AT112" s="155" t="s">
        <v>159</v>
      </c>
      <c r="AU112" s="155" t="s">
        <v>92</v>
      </c>
      <c r="AV112" s="13" t="s">
        <v>92</v>
      </c>
      <c r="AW112" s="13" t="s">
        <v>42</v>
      </c>
      <c r="AX112" s="13" t="s">
        <v>90</v>
      </c>
      <c r="AY112" s="155" t="s">
        <v>146</v>
      </c>
    </row>
    <row r="113" spans="2:65" s="1" customFormat="1" ht="37.9" customHeight="1">
      <c r="B113" s="34"/>
      <c r="C113" s="129" t="s">
        <v>169</v>
      </c>
      <c r="D113" s="129" t="s">
        <v>148</v>
      </c>
      <c r="E113" s="130" t="s">
        <v>170</v>
      </c>
      <c r="F113" s="131" t="s">
        <v>171</v>
      </c>
      <c r="G113" s="132" t="s">
        <v>151</v>
      </c>
      <c r="H113" s="133">
        <v>33.255000000000003</v>
      </c>
      <c r="I113" s="134"/>
      <c r="J113" s="135">
        <f>ROUND(I113*H113,2)</f>
        <v>0</v>
      </c>
      <c r="K113" s="131" t="s">
        <v>152</v>
      </c>
      <c r="L113" s="34"/>
      <c r="M113" s="136" t="s">
        <v>44</v>
      </c>
      <c r="N113" s="137" t="s">
        <v>53</v>
      </c>
      <c r="P113" s="138">
        <f>O113*H113</f>
        <v>0</v>
      </c>
      <c r="Q113" s="138">
        <v>0</v>
      </c>
      <c r="R113" s="138">
        <f>Q113*H113</f>
        <v>0</v>
      </c>
      <c r="S113" s="138">
        <v>0.44</v>
      </c>
      <c r="T113" s="139">
        <f>S113*H113</f>
        <v>14.632200000000001</v>
      </c>
      <c r="AR113" s="140" t="s">
        <v>153</v>
      </c>
      <c r="AT113" s="140" t="s">
        <v>148</v>
      </c>
      <c r="AU113" s="140" t="s">
        <v>92</v>
      </c>
      <c r="AY113" s="18" t="s">
        <v>146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90</v>
      </c>
      <c r="BK113" s="141">
        <f>ROUND(I113*H113,2)</f>
        <v>0</v>
      </c>
      <c r="BL113" s="18" t="s">
        <v>153</v>
      </c>
      <c r="BM113" s="140" t="s">
        <v>172</v>
      </c>
    </row>
    <row r="114" spans="2:65" s="1" customFormat="1" ht="11.25">
      <c r="B114" s="34"/>
      <c r="D114" s="142" t="s">
        <v>155</v>
      </c>
      <c r="F114" s="143" t="s">
        <v>173</v>
      </c>
      <c r="I114" s="144"/>
      <c r="L114" s="34"/>
      <c r="M114" s="145"/>
      <c r="T114" s="55"/>
      <c r="AT114" s="18" t="s">
        <v>155</v>
      </c>
      <c r="AU114" s="18" t="s">
        <v>92</v>
      </c>
    </row>
    <row r="115" spans="2:65" s="1" customFormat="1" ht="19.5">
      <c r="B115" s="34"/>
      <c r="D115" s="146" t="s">
        <v>157</v>
      </c>
      <c r="F115" s="147" t="s">
        <v>166</v>
      </c>
      <c r="I115" s="144"/>
      <c r="L115" s="34"/>
      <c r="M115" s="145"/>
      <c r="T115" s="55"/>
      <c r="AT115" s="18" t="s">
        <v>157</v>
      </c>
      <c r="AU115" s="18" t="s">
        <v>92</v>
      </c>
    </row>
    <row r="116" spans="2:65" s="12" customFormat="1" ht="11.25">
      <c r="B116" s="148"/>
      <c r="D116" s="146" t="s">
        <v>159</v>
      </c>
      <c r="E116" s="149" t="s">
        <v>44</v>
      </c>
      <c r="F116" s="150" t="s">
        <v>160</v>
      </c>
      <c r="H116" s="149" t="s">
        <v>44</v>
      </c>
      <c r="I116" s="151"/>
      <c r="L116" s="148"/>
      <c r="M116" s="152"/>
      <c r="T116" s="153"/>
      <c r="AT116" s="149" t="s">
        <v>159</v>
      </c>
      <c r="AU116" s="149" t="s">
        <v>92</v>
      </c>
      <c r="AV116" s="12" t="s">
        <v>90</v>
      </c>
      <c r="AW116" s="12" t="s">
        <v>42</v>
      </c>
      <c r="AX116" s="12" t="s">
        <v>82</v>
      </c>
      <c r="AY116" s="149" t="s">
        <v>146</v>
      </c>
    </row>
    <row r="117" spans="2:65" s="13" customFormat="1" ht="11.25">
      <c r="B117" s="154"/>
      <c r="D117" s="146" t="s">
        <v>159</v>
      </c>
      <c r="E117" s="155" t="s">
        <v>44</v>
      </c>
      <c r="F117" s="156" t="s">
        <v>167</v>
      </c>
      <c r="H117" s="157">
        <v>36.950000000000003</v>
      </c>
      <c r="I117" s="158"/>
      <c r="L117" s="154"/>
      <c r="M117" s="159"/>
      <c r="T117" s="160"/>
      <c r="AT117" s="155" t="s">
        <v>159</v>
      </c>
      <c r="AU117" s="155" t="s">
        <v>92</v>
      </c>
      <c r="AV117" s="13" t="s">
        <v>92</v>
      </c>
      <c r="AW117" s="13" t="s">
        <v>42</v>
      </c>
      <c r="AX117" s="13" t="s">
        <v>82</v>
      </c>
      <c r="AY117" s="155" t="s">
        <v>146</v>
      </c>
    </row>
    <row r="118" spans="2:65" s="13" customFormat="1" ht="11.25">
      <c r="B118" s="154"/>
      <c r="D118" s="146" t="s">
        <v>159</v>
      </c>
      <c r="E118" s="155" t="s">
        <v>44</v>
      </c>
      <c r="F118" s="156" t="s">
        <v>174</v>
      </c>
      <c r="H118" s="157">
        <v>33.255000000000003</v>
      </c>
      <c r="I118" s="158"/>
      <c r="L118" s="154"/>
      <c r="M118" s="159"/>
      <c r="T118" s="160"/>
      <c r="AT118" s="155" t="s">
        <v>159</v>
      </c>
      <c r="AU118" s="155" t="s">
        <v>92</v>
      </c>
      <c r="AV118" s="13" t="s">
        <v>92</v>
      </c>
      <c r="AW118" s="13" t="s">
        <v>42</v>
      </c>
      <c r="AX118" s="13" t="s">
        <v>90</v>
      </c>
      <c r="AY118" s="155" t="s">
        <v>146</v>
      </c>
    </row>
    <row r="119" spans="2:65" s="1" customFormat="1" ht="33" customHeight="1">
      <c r="B119" s="34"/>
      <c r="C119" s="129" t="s">
        <v>153</v>
      </c>
      <c r="D119" s="129" t="s">
        <v>148</v>
      </c>
      <c r="E119" s="130" t="s">
        <v>175</v>
      </c>
      <c r="F119" s="131" t="s">
        <v>176</v>
      </c>
      <c r="G119" s="132" t="s">
        <v>151</v>
      </c>
      <c r="H119" s="133">
        <v>27.8</v>
      </c>
      <c r="I119" s="134"/>
      <c r="J119" s="135">
        <f>ROUND(I119*H119,2)</f>
        <v>0</v>
      </c>
      <c r="K119" s="131" t="s">
        <v>152</v>
      </c>
      <c r="L119" s="34"/>
      <c r="M119" s="136" t="s">
        <v>44</v>
      </c>
      <c r="N119" s="137" t="s">
        <v>53</v>
      </c>
      <c r="P119" s="138">
        <f>O119*H119</f>
        <v>0</v>
      </c>
      <c r="Q119" s="138">
        <v>0</v>
      </c>
      <c r="R119" s="138">
        <f>Q119*H119</f>
        <v>0</v>
      </c>
      <c r="S119" s="138">
        <v>0.22</v>
      </c>
      <c r="T119" s="139">
        <f>S119*H119</f>
        <v>6.1160000000000005</v>
      </c>
      <c r="AR119" s="140" t="s">
        <v>153</v>
      </c>
      <c r="AT119" s="140" t="s">
        <v>148</v>
      </c>
      <c r="AU119" s="140" t="s">
        <v>92</v>
      </c>
      <c r="AY119" s="18" t="s">
        <v>146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90</v>
      </c>
      <c r="BK119" s="141">
        <f>ROUND(I119*H119,2)</f>
        <v>0</v>
      </c>
      <c r="BL119" s="18" t="s">
        <v>153</v>
      </c>
      <c r="BM119" s="140" t="s">
        <v>177</v>
      </c>
    </row>
    <row r="120" spans="2:65" s="1" customFormat="1" ht="11.25">
      <c r="B120" s="34"/>
      <c r="D120" s="142" t="s">
        <v>155</v>
      </c>
      <c r="F120" s="143" t="s">
        <v>178</v>
      </c>
      <c r="I120" s="144"/>
      <c r="L120" s="34"/>
      <c r="M120" s="145"/>
      <c r="T120" s="55"/>
      <c r="AT120" s="18" t="s">
        <v>155</v>
      </c>
      <c r="AU120" s="18" t="s">
        <v>92</v>
      </c>
    </row>
    <row r="121" spans="2:65" s="12" customFormat="1" ht="11.25">
      <c r="B121" s="148"/>
      <c r="D121" s="146" t="s">
        <v>159</v>
      </c>
      <c r="E121" s="149" t="s">
        <v>44</v>
      </c>
      <c r="F121" s="150" t="s">
        <v>160</v>
      </c>
      <c r="H121" s="149" t="s">
        <v>44</v>
      </c>
      <c r="I121" s="151"/>
      <c r="L121" s="148"/>
      <c r="M121" s="152"/>
      <c r="T121" s="153"/>
      <c r="AT121" s="149" t="s">
        <v>159</v>
      </c>
      <c r="AU121" s="149" t="s">
        <v>92</v>
      </c>
      <c r="AV121" s="12" t="s">
        <v>90</v>
      </c>
      <c r="AW121" s="12" t="s">
        <v>42</v>
      </c>
      <c r="AX121" s="12" t="s">
        <v>82</v>
      </c>
      <c r="AY121" s="149" t="s">
        <v>146</v>
      </c>
    </row>
    <row r="122" spans="2:65" s="13" customFormat="1" ht="11.25">
      <c r="B122" s="154"/>
      <c r="D122" s="146" t="s">
        <v>159</v>
      </c>
      <c r="E122" s="155" t="s">
        <v>44</v>
      </c>
      <c r="F122" s="156" t="s">
        <v>179</v>
      </c>
      <c r="H122" s="157">
        <v>27.8</v>
      </c>
      <c r="I122" s="158"/>
      <c r="L122" s="154"/>
      <c r="M122" s="159"/>
      <c r="T122" s="160"/>
      <c r="AT122" s="155" t="s">
        <v>159</v>
      </c>
      <c r="AU122" s="155" t="s">
        <v>92</v>
      </c>
      <c r="AV122" s="13" t="s">
        <v>92</v>
      </c>
      <c r="AW122" s="13" t="s">
        <v>42</v>
      </c>
      <c r="AX122" s="13" t="s">
        <v>90</v>
      </c>
      <c r="AY122" s="155" t="s">
        <v>146</v>
      </c>
    </row>
    <row r="123" spans="2:65" s="1" customFormat="1" ht="24.2" customHeight="1">
      <c r="B123" s="34"/>
      <c r="C123" s="129" t="s">
        <v>180</v>
      </c>
      <c r="D123" s="129" t="s">
        <v>148</v>
      </c>
      <c r="E123" s="130" t="s">
        <v>181</v>
      </c>
      <c r="F123" s="131" t="s">
        <v>182</v>
      </c>
      <c r="G123" s="132" t="s">
        <v>183</v>
      </c>
      <c r="H123" s="133">
        <v>0.155</v>
      </c>
      <c r="I123" s="134"/>
      <c r="J123" s="135">
        <f>ROUND(I123*H123,2)</f>
        <v>0</v>
      </c>
      <c r="K123" s="131" t="s">
        <v>152</v>
      </c>
      <c r="L123" s="34"/>
      <c r="M123" s="136" t="s">
        <v>44</v>
      </c>
      <c r="N123" s="137" t="s">
        <v>53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153</v>
      </c>
      <c r="AT123" s="140" t="s">
        <v>148</v>
      </c>
      <c r="AU123" s="140" t="s">
        <v>92</v>
      </c>
      <c r="AY123" s="18" t="s">
        <v>146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90</v>
      </c>
      <c r="BK123" s="141">
        <f>ROUND(I123*H123,2)</f>
        <v>0</v>
      </c>
      <c r="BL123" s="18" t="s">
        <v>153</v>
      </c>
      <c r="BM123" s="140" t="s">
        <v>184</v>
      </c>
    </row>
    <row r="124" spans="2:65" s="1" customFormat="1" ht="11.25">
      <c r="B124" s="34"/>
      <c r="D124" s="142" t="s">
        <v>155</v>
      </c>
      <c r="F124" s="143" t="s">
        <v>185</v>
      </c>
      <c r="I124" s="144"/>
      <c r="L124" s="34"/>
      <c r="M124" s="145"/>
      <c r="T124" s="55"/>
      <c r="AT124" s="18" t="s">
        <v>155</v>
      </c>
      <c r="AU124" s="18" t="s">
        <v>92</v>
      </c>
    </row>
    <row r="125" spans="2:65" s="12" customFormat="1" ht="11.25">
      <c r="B125" s="148"/>
      <c r="D125" s="146" t="s">
        <v>159</v>
      </c>
      <c r="E125" s="149" t="s">
        <v>44</v>
      </c>
      <c r="F125" s="150" t="s">
        <v>160</v>
      </c>
      <c r="H125" s="149" t="s">
        <v>44</v>
      </c>
      <c r="I125" s="151"/>
      <c r="L125" s="148"/>
      <c r="M125" s="152"/>
      <c r="T125" s="153"/>
      <c r="AT125" s="149" t="s">
        <v>159</v>
      </c>
      <c r="AU125" s="149" t="s">
        <v>92</v>
      </c>
      <c r="AV125" s="12" t="s">
        <v>90</v>
      </c>
      <c r="AW125" s="12" t="s">
        <v>42</v>
      </c>
      <c r="AX125" s="12" t="s">
        <v>82</v>
      </c>
      <c r="AY125" s="149" t="s">
        <v>146</v>
      </c>
    </row>
    <row r="126" spans="2:65" s="13" customFormat="1" ht="22.5">
      <c r="B126" s="154"/>
      <c r="D126" s="146" t="s">
        <v>159</v>
      </c>
      <c r="E126" s="155" t="s">
        <v>44</v>
      </c>
      <c r="F126" s="156" t="s">
        <v>186</v>
      </c>
      <c r="H126" s="157">
        <v>0.155</v>
      </c>
      <c r="I126" s="158"/>
      <c r="L126" s="154"/>
      <c r="M126" s="159"/>
      <c r="T126" s="160"/>
      <c r="AT126" s="155" t="s">
        <v>159</v>
      </c>
      <c r="AU126" s="155" t="s">
        <v>92</v>
      </c>
      <c r="AV126" s="13" t="s">
        <v>92</v>
      </c>
      <c r="AW126" s="13" t="s">
        <v>42</v>
      </c>
      <c r="AX126" s="13" t="s">
        <v>90</v>
      </c>
      <c r="AY126" s="155" t="s">
        <v>146</v>
      </c>
    </row>
    <row r="127" spans="2:65" s="11" customFormat="1" ht="22.9" customHeight="1">
      <c r="B127" s="117"/>
      <c r="D127" s="118" t="s">
        <v>81</v>
      </c>
      <c r="E127" s="127" t="s">
        <v>187</v>
      </c>
      <c r="F127" s="127" t="s">
        <v>188</v>
      </c>
      <c r="I127" s="120"/>
      <c r="J127" s="128">
        <f>BK127</f>
        <v>0</v>
      </c>
      <c r="L127" s="117"/>
      <c r="M127" s="122"/>
      <c r="P127" s="123">
        <f>SUM(P128:P201)</f>
        <v>0</v>
      </c>
      <c r="R127" s="123">
        <f>SUM(R128:R201)</f>
        <v>6.8864999999999996E-2</v>
      </c>
      <c r="T127" s="124">
        <f>SUM(T128:T201)</f>
        <v>9.8730200000000004</v>
      </c>
      <c r="AR127" s="118" t="s">
        <v>90</v>
      </c>
      <c r="AT127" s="125" t="s">
        <v>81</v>
      </c>
      <c r="AU127" s="125" t="s">
        <v>90</v>
      </c>
      <c r="AY127" s="118" t="s">
        <v>146</v>
      </c>
      <c r="BK127" s="126">
        <f>SUM(BK128:BK201)</f>
        <v>0</v>
      </c>
    </row>
    <row r="128" spans="2:65" s="1" customFormat="1" ht="16.5" customHeight="1">
      <c r="B128" s="34"/>
      <c r="C128" s="129" t="s">
        <v>189</v>
      </c>
      <c r="D128" s="129" t="s">
        <v>148</v>
      </c>
      <c r="E128" s="130" t="s">
        <v>190</v>
      </c>
      <c r="F128" s="131" t="s">
        <v>191</v>
      </c>
      <c r="G128" s="132" t="s">
        <v>192</v>
      </c>
      <c r="H128" s="133">
        <v>51.6</v>
      </c>
      <c r="I128" s="134"/>
      <c r="J128" s="135">
        <f>ROUND(I128*H128,2)</f>
        <v>0</v>
      </c>
      <c r="K128" s="131" t="s">
        <v>152</v>
      </c>
      <c r="L128" s="34"/>
      <c r="M128" s="136" t="s">
        <v>44</v>
      </c>
      <c r="N128" s="137" t="s">
        <v>53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153</v>
      </c>
      <c r="AT128" s="140" t="s">
        <v>148</v>
      </c>
      <c r="AU128" s="140" t="s">
        <v>92</v>
      </c>
      <c r="AY128" s="18" t="s">
        <v>146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90</v>
      </c>
      <c r="BK128" s="141">
        <f>ROUND(I128*H128,2)</f>
        <v>0</v>
      </c>
      <c r="BL128" s="18" t="s">
        <v>153</v>
      </c>
      <c r="BM128" s="140" t="s">
        <v>193</v>
      </c>
    </row>
    <row r="129" spans="2:65" s="1" customFormat="1" ht="11.25">
      <c r="B129" s="34"/>
      <c r="D129" s="142" t="s">
        <v>155</v>
      </c>
      <c r="F129" s="143" t="s">
        <v>194</v>
      </c>
      <c r="I129" s="144"/>
      <c r="L129" s="34"/>
      <c r="M129" s="145"/>
      <c r="T129" s="55"/>
      <c r="AT129" s="18" t="s">
        <v>155</v>
      </c>
      <c r="AU129" s="18" t="s">
        <v>92</v>
      </c>
    </row>
    <row r="130" spans="2:65" s="12" customFormat="1" ht="11.25">
      <c r="B130" s="148"/>
      <c r="D130" s="146" t="s">
        <v>159</v>
      </c>
      <c r="E130" s="149" t="s">
        <v>44</v>
      </c>
      <c r="F130" s="150" t="s">
        <v>160</v>
      </c>
      <c r="H130" s="149" t="s">
        <v>44</v>
      </c>
      <c r="I130" s="151"/>
      <c r="L130" s="148"/>
      <c r="M130" s="152"/>
      <c r="T130" s="153"/>
      <c r="AT130" s="149" t="s">
        <v>159</v>
      </c>
      <c r="AU130" s="149" t="s">
        <v>92</v>
      </c>
      <c r="AV130" s="12" t="s">
        <v>90</v>
      </c>
      <c r="AW130" s="12" t="s">
        <v>42</v>
      </c>
      <c r="AX130" s="12" t="s">
        <v>82</v>
      </c>
      <c r="AY130" s="149" t="s">
        <v>146</v>
      </c>
    </row>
    <row r="131" spans="2:65" s="13" customFormat="1" ht="11.25">
      <c r="B131" s="154"/>
      <c r="D131" s="146" t="s">
        <v>159</v>
      </c>
      <c r="E131" s="155" t="s">
        <v>44</v>
      </c>
      <c r="F131" s="156" t="s">
        <v>195</v>
      </c>
      <c r="H131" s="157">
        <v>51.6</v>
      </c>
      <c r="I131" s="158"/>
      <c r="L131" s="154"/>
      <c r="M131" s="159"/>
      <c r="T131" s="160"/>
      <c r="AT131" s="155" t="s">
        <v>159</v>
      </c>
      <c r="AU131" s="155" t="s">
        <v>92</v>
      </c>
      <c r="AV131" s="13" t="s">
        <v>92</v>
      </c>
      <c r="AW131" s="13" t="s">
        <v>42</v>
      </c>
      <c r="AX131" s="13" t="s">
        <v>90</v>
      </c>
      <c r="AY131" s="155" t="s">
        <v>146</v>
      </c>
    </row>
    <row r="132" spans="2:65" s="1" customFormat="1" ht="24.2" customHeight="1">
      <c r="B132" s="34"/>
      <c r="C132" s="129" t="s">
        <v>196</v>
      </c>
      <c r="D132" s="129" t="s">
        <v>148</v>
      </c>
      <c r="E132" s="130" t="s">
        <v>197</v>
      </c>
      <c r="F132" s="131" t="s">
        <v>198</v>
      </c>
      <c r="G132" s="132" t="s">
        <v>183</v>
      </c>
      <c r="H132" s="133">
        <v>997.48</v>
      </c>
      <c r="I132" s="134"/>
      <c r="J132" s="135">
        <f>ROUND(I132*H132,2)</f>
        <v>0</v>
      </c>
      <c r="K132" s="131" t="s">
        <v>152</v>
      </c>
      <c r="L132" s="34"/>
      <c r="M132" s="136" t="s">
        <v>44</v>
      </c>
      <c r="N132" s="137" t="s">
        <v>53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153</v>
      </c>
      <c r="AT132" s="140" t="s">
        <v>148</v>
      </c>
      <c r="AU132" s="140" t="s">
        <v>92</v>
      </c>
      <c r="AY132" s="18" t="s">
        <v>146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90</v>
      </c>
      <c r="BK132" s="141">
        <f>ROUND(I132*H132,2)</f>
        <v>0</v>
      </c>
      <c r="BL132" s="18" t="s">
        <v>153</v>
      </c>
      <c r="BM132" s="140" t="s">
        <v>199</v>
      </c>
    </row>
    <row r="133" spans="2:65" s="1" customFormat="1" ht="11.25">
      <c r="B133" s="34"/>
      <c r="D133" s="142" t="s">
        <v>155</v>
      </c>
      <c r="F133" s="143" t="s">
        <v>200</v>
      </c>
      <c r="I133" s="144"/>
      <c r="L133" s="34"/>
      <c r="M133" s="145"/>
      <c r="T133" s="55"/>
      <c r="AT133" s="18" t="s">
        <v>155</v>
      </c>
      <c r="AU133" s="18" t="s">
        <v>92</v>
      </c>
    </row>
    <row r="134" spans="2:65" s="12" customFormat="1" ht="11.25">
      <c r="B134" s="148"/>
      <c r="D134" s="146" t="s">
        <v>159</v>
      </c>
      <c r="E134" s="149" t="s">
        <v>44</v>
      </c>
      <c r="F134" s="150" t="s">
        <v>201</v>
      </c>
      <c r="H134" s="149" t="s">
        <v>44</v>
      </c>
      <c r="I134" s="151"/>
      <c r="L134" s="148"/>
      <c r="M134" s="152"/>
      <c r="T134" s="153"/>
      <c r="AT134" s="149" t="s">
        <v>159</v>
      </c>
      <c r="AU134" s="149" t="s">
        <v>92</v>
      </c>
      <c r="AV134" s="12" t="s">
        <v>90</v>
      </c>
      <c r="AW134" s="12" t="s">
        <v>42</v>
      </c>
      <c r="AX134" s="12" t="s">
        <v>82</v>
      </c>
      <c r="AY134" s="149" t="s">
        <v>146</v>
      </c>
    </row>
    <row r="135" spans="2:65" s="13" customFormat="1" ht="11.25">
      <c r="B135" s="154"/>
      <c r="D135" s="146" t="s">
        <v>159</v>
      </c>
      <c r="E135" s="155" t="s">
        <v>44</v>
      </c>
      <c r="F135" s="156" t="s">
        <v>202</v>
      </c>
      <c r="H135" s="157">
        <v>997.48</v>
      </c>
      <c r="I135" s="158"/>
      <c r="L135" s="154"/>
      <c r="M135" s="159"/>
      <c r="T135" s="160"/>
      <c r="AT135" s="155" t="s">
        <v>159</v>
      </c>
      <c r="AU135" s="155" t="s">
        <v>92</v>
      </c>
      <c r="AV135" s="13" t="s">
        <v>92</v>
      </c>
      <c r="AW135" s="13" t="s">
        <v>42</v>
      </c>
      <c r="AX135" s="13" t="s">
        <v>90</v>
      </c>
      <c r="AY135" s="155" t="s">
        <v>146</v>
      </c>
    </row>
    <row r="136" spans="2:65" s="1" customFormat="1" ht="24.2" customHeight="1">
      <c r="B136" s="34"/>
      <c r="C136" s="129" t="s">
        <v>203</v>
      </c>
      <c r="D136" s="129" t="s">
        <v>148</v>
      </c>
      <c r="E136" s="130" t="s">
        <v>204</v>
      </c>
      <c r="F136" s="131" t="s">
        <v>205</v>
      </c>
      <c r="G136" s="132" t="s">
        <v>183</v>
      </c>
      <c r="H136" s="133">
        <v>20947.080000000002</v>
      </c>
      <c r="I136" s="134"/>
      <c r="J136" s="135">
        <f>ROUND(I136*H136,2)</f>
        <v>0</v>
      </c>
      <c r="K136" s="131" t="s">
        <v>152</v>
      </c>
      <c r="L136" s="34"/>
      <c r="M136" s="136" t="s">
        <v>44</v>
      </c>
      <c r="N136" s="137" t="s">
        <v>53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153</v>
      </c>
      <c r="AT136" s="140" t="s">
        <v>148</v>
      </c>
      <c r="AU136" s="140" t="s">
        <v>92</v>
      </c>
      <c r="AY136" s="18" t="s">
        <v>146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90</v>
      </c>
      <c r="BK136" s="141">
        <f>ROUND(I136*H136,2)</f>
        <v>0</v>
      </c>
      <c r="BL136" s="18" t="s">
        <v>153</v>
      </c>
      <c r="BM136" s="140" t="s">
        <v>206</v>
      </c>
    </row>
    <row r="137" spans="2:65" s="1" customFormat="1" ht="11.25">
      <c r="B137" s="34"/>
      <c r="D137" s="142" t="s">
        <v>155</v>
      </c>
      <c r="F137" s="143" t="s">
        <v>207</v>
      </c>
      <c r="I137" s="144"/>
      <c r="L137" s="34"/>
      <c r="M137" s="145"/>
      <c r="T137" s="55"/>
      <c r="AT137" s="18" t="s">
        <v>155</v>
      </c>
      <c r="AU137" s="18" t="s">
        <v>92</v>
      </c>
    </row>
    <row r="138" spans="2:65" s="1" customFormat="1" ht="19.5">
      <c r="B138" s="34"/>
      <c r="D138" s="146" t="s">
        <v>157</v>
      </c>
      <c r="F138" s="147" t="s">
        <v>208</v>
      </c>
      <c r="I138" s="144"/>
      <c r="L138" s="34"/>
      <c r="M138" s="145"/>
      <c r="T138" s="55"/>
      <c r="AT138" s="18" t="s">
        <v>157</v>
      </c>
      <c r="AU138" s="18" t="s">
        <v>92</v>
      </c>
    </row>
    <row r="139" spans="2:65" s="12" customFormat="1" ht="11.25">
      <c r="B139" s="148"/>
      <c r="D139" s="146" t="s">
        <v>159</v>
      </c>
      <c r="E139" s="149" t="s">
        <v>44</v>
      </c>
      <c r="F139" s="150" t="s">
        <v>209</v>
      </c>
      <c r="H139" s="149" t="s">
        <v>44</v>
      </c>
      <c r="I139" s="151"/>
      <c r="L139" s="148"/>
      <c r="M139" s="152"/>
      <c r="T139" s="153"/>
      <c r="AT139" s="149" t="s">
        <v>159</v>
      </c>
      <c r="AU139" s="149" t="s">
        <v>92</v>
      </c>
      <c r="AV139" s="12" t="s">
        <v>90</v>
      </c>
      <c r="AW139" s="12" t="s">
        <v>42</v>
      </c>
      <c r="AX139" s="12" t="s">
        <v>82</v>
      </c>
      <c r="AY139" s="149" t="s">
        <v>146</v>
      </c>
    </row>
    <row r="140" spans="2:65" s="13" customFormat="1" ht="11.25">
      <c r="B140" s="154"/>
      <c r="D140" s="146" t="s">
        <v>159</v>
      </c>
      <c r="E140" s="155" t="s">
        <v>44</v>
      </c>
      <c r="F140" s="156" t="s">
        <v>202</v>
      </c>
      <c r="H140" s="157">
        <v>997.48</v>
      </c>
      <c r="I140" s="158"/>
      <c r="L140" s="154"/>
      <c r="M140" s="159"/>
      <c r="T140" s="160"/>
      <c r="AT140" s="155" t="s">
        <v>159</v>
      </c>
      <c r="AU140" s="155" t="s">
        <v>92</v>
      </c>
      <c r="AV140" s="13" t="s">
        <v>92</v>
      </c>
      <c r="AW140" s="13" t="s">
        <v>42</v>
      </c>
      <c r="AX140" s="13" t="s">
        <v>90</v>
      </c>
      <c r="AY140" s="155" t="s">
        <v>146</v>
      </c>
    </row>
    <row r="141" spans="2:65" s="13" customFormat="1" ht="11.25">
      <c r="B141" s="154"/>
      <c r="D141" s="146" t="s">
        <v>159</v>
      </c>
      <c r="F141" s="156" t="s">
        <v>210</v>
      </c>
      <c r="H141" s="157">
        <v>20947.080000000002</v>
      </c>
      <c r="I141" s="158"/>
      <c r="L141" s="154"/>
      <c r="M141" s="159"/>
      <c r="T141" s="160"/>
      <c r="AT141" s="155" t="s">
        <v>159</v>
      </c>
      <c r="AU141" s="155" t="s">
        <v>92</v>
      </c>
      <c r="AV141" s="13" t="s">
        <v>92</v>
      </c>
      <c r="AW141" s="13" t="s">
        <v>4</v>
      </c>
      <c r="AX141" s="13" t="s">
        <v>90</v>
      </c>
      <c r="AY141" s="155" t="s">
        <v>146</v>
      </c>
    </row>
    <row r="142" spans="2:65" s="1" customFormat="1" ht="24.2" customHeight="1">
      <c r="B142" s="34"/>
      <c r="C142" s="129" t="s">
        <v>187</v>
      </c>
      <c r="D142" s="129" t="s">
        <v>148</v>
      </c>
      <c r="E142" s="130" t="s">
        <v>211</v>
      </c>
      <c r="F142" s="131" t="s">
        <v>212</v>
      </c>
      <c r="G142" s="132" t="s">
        <v>183</v>
      </c>
      <c r="H142" s="133">
        <v>997.48</v>
      </c>
      <c r="I142" s="134"/>
      <c r="J142" s="135">
        <f>ROUND(I142*H142,2)</f>
        <v>0</v>
      </c>
      <c r="K142" s="131" t="s">
        <v>152</v>
      </c>
      <c r="L142" s="34"/>
      <c r="M142" s="136" t="s">
        <v>44</v>
      </c>
      <c r="N142" s="137" t="s">
        <v>53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153</v>
      </c>
      <c r="AT142" s="140" t="s">
        <v>148</v>
      </c>
      <c r="AU142" s="140" t="s">
        <v>92</v>
      </c>
      <c r="AY142" s="18" t="s">
        <v>146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90</v>
      </c>
      <c r="BK142" s="141">
        <f>ROUND(I142*H142,2)</f>
        <v>0</v>
      </c>
      <c r="BL142" s="18" t="s">
        <v>153</v>
      </c>
      <c r="BM142" s="140" t="s">
        <v>213</v>
      </c>
    </row>
    <row r="143" spans="2:65" s="1" customFormat="1" ht="11.25">
      <c r="B143" s="34"/>
      <c r="D143" s="142" t="s">
        <v>155</v>
      </c>
      <c r="F143" s="143" t="s">
        <v>214</v>
      </c>
      <c r="I143" s="144"/>
      <c r="L143" s="34"/>
      <c r="M143" s="145"/>
      <c r="T143" s="55"/>
      <c r="AT143" s="18" t="s">
        <v>155</v>
      </c>
      <c r="AU143" s="18" t="s">
        <v>92</v>
      </c>
    </row>
    <row r="144" spans="2:65" s="12" customFormat="1" ht="11.25">
      <c r="B144" s="148"/>
      <c r="D144" s="146" t="s">
        <v>159</v>
      </c>
      <c r="E144" s="149" t="s">
        <v>44</v>
      </c>
      <c r="F144" s="150" t="s">
        <v>201</v>
      </c>
      <c r="H144" s="149" t="s">
        <v>44</v>
      </c>
      <c r="I144" s="151"/>
      <c r="L144" s="148"/>
      <c r="M144" s="152"/>
      <c r="T144" s="153"/>
      <c r="AT144" s="149" t="s">
        <v>159</v>
      </c>
      <c r="AU144" s="149" t="s">
        <v>92</v>
      </c>
      <c r="AV144" s="12" t="s">
        <v>90</v>
      </c>
      <c r="AW144" s="12" t="s">
        <v>42</v>
      </c>
      <c r="AX144" s="12" t="s">
        <v>82</v>
      </c>
      <c r="AY144" s="149" t="s">
        <v>146</v>
      </c>
    </row>
    <row r="145" spans="2:65" s="13" customFormat="1" ht="11.25">
      <c r="B145" s="154"/>
      <c r="D145" s="146" t="s">
        <v>159</v>
      </c>
      <c r="E145" s="155" t="s">
        <v>44</v>
      </c>
      <c r="F145" s="156" t="s">
        <v>202</v>
      </c>
      <c r="H145" s="157">
        <v>997.48</v>
      </c>
      <c r="I145" s="158"/>
      <c r="L145" s="154"/>
      <c r="M145" s="159"/>
      <c r="T145" s="160"/>
      <c r="AT145" s="155" t="s">
        <v>159</v>
      </c>
      <c r="AU145" s="155" t="s">
        <v>92</v>
      </c>
      <c r="AV145" s="13" t="s">
        <v>92</v>
      </c>
      <c r="AW145" s="13" t="s">
        <v>42</v>
      </c>
      <c r="AX145" s="13" t="s">
        <v>90</v>
      </c>
      <c r="AY145" s="155" t="s">
        <v>146</v>
      </c>
    </row>
    <row r="146" spans="2:65" s="1" customFormat="1" ht="24.2" customHeight="1">
      <c r="B146" s="34"/>
      <c r="C146" s="129" t="s">
        <v>215</v>
      </c>
      <c r="D146" s="129" t="s">
        <v>148</v>
      </c>
      <c r="E146" s="130" t="s">
        <v>216</v>
      </c>
      <c r="F146" s="131" t="s">
        <v>217</v>
      </c>
      <c r="G146" s="132" t="s">
        <v>151</v>
      </c>
      <c r="H146" s="133">
        <v>524.1</v>
      </c>
      <c r="I146" s="134"/>
      <c r="J146" s="135">
        <f>ROUND(I146*H146,2)</f>
        <v>0</v>
      </c>
      <c r="K146" s="131" t="s">
        <v>152</v>
      </c>
      <c r="L146" s="34"/>
      <c r="M146" s="136" t="s">
        <v>44</v>
      </c>
      <c r="N146" s="137" t="s">
        <v>53</v>
      </c>
      <c r="P146" s="138">
        <f>O146*H146</f>
        <v>0</v>
      </c>
      <c r="Q146" s="138">
        <v>1.2999999999999999E-4</v>
      </c>
      <c r="R146" s="138">
        <f>Q146*H146</f>
        <v>6.8132999999999999E-2</v>
      </c>
      <c r="S146" s="138">
        <v>0</v>
      </c>
      <c r="T146" s="139">
        <f>S146*H146</f>
        <v>0</v>
      </c>
      <c r="AR146" s="140" t="s">
        <v>153</v>
      </c>
      <c r="AT146" s="140" t="s">
        <v>148</v>
      </c>
      <c r="AU146" s="140" t="s">
        <v>92</v>
      </c>
      <c r="AY146" s="18" t="s">
        <v>146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90</v>
      </c>
      <c r="BK146" s="141">
        <f>ROUND(I146*H146,2)</f>
        <v>0</v>
      </c>
      <c r="BL146" s="18" t="s">
        <v>153</v>
      </c>
      <c r="BM146" s="140" t="s">
        <v>218</v>
      </c>
    </row>
    <row r="147" spans="2:65" s="1" customFormat="1" ht="11.25">
      <c r="B147" s="34"/>
      <c r="D147" s="142" t="s">
        <v>155</v>
      </c>
      <c r="F147" s="143" t="s">
        <v>219</v>
      </c>
      <c r="I147" s="144"/>
      <c r="L147" s="34"/>
      <c r="M147" s="145"/>
      <c r="T147" s="55"/>
      <c r="AT147" s="18" t="s">
        <v>155</v>
      </c>
      <c r="AU147" s="18" t="s">
        <v>92</v>
      </c>
    </row>
    <row r="148" spans="2:65" s="1" customFormat="1" ht="19.5">
      <c r="B148" s="34"/>
      <c r="D148" s="146" t="s">
        <v>157</v>
      </c>
      <c r="F148" s="147" t="s">
        <v>220</v>
      </c>
      <c r="I148" s="144"/>
      <c r="L148" s="34"/>
      <c r="M148" s="145"/>
      <c r="T148" s="55"/>
      <c r="AT148" s="18" t="s">
        <v>157</v>
      </c>
      <c r="AU148" s="18" t="s">
        <v>92</v>
      </c>
    </row>
    <row r="149" spans="2:65" s="13" customFormat="1" ht="11.25">
      <c r="B149" s="154"/>
      <c r="D149" s="146" t="s">
        <v>159</v>
      </c>
      <c r="E149" s="155" t="s">
        <v>44</v>
      </c>
      <c r="F149" s="156" t="s">
        <v>221</v>
      </c>
      <c r="H149" s="157">
        <v>524.1</v>
      </c>
      <c r="I149" s="158"/>
      <c r="L149" s="154"/>
      <c r="M149" s="159"/>
      <c r="T149" s="160"/>
      <c r="AT149" s="155" t="s">
        <v>159</v>
      </c>
      <c r="AU149" s="155" t="s">
        <v>92</v>
      </c>
      <c r="AV149" s="13" t="s">
        <v>92</v>
      </c>
      <c r="AW149" s="13" t="s">
        <v>42</v>
      </c>
      <c r="AX149" s="13" t="s">
        <v>90</v>
      </c>
      <c r="AY149" s="155" t="s">
        <v>146</v>
      </c>
    </row>
    <row r="150" spans="2:65" s="1" customFormat="1" ht="16.5" customHeight="1">
      <c r="B150" s="34"/>
      <c r="C150" s="129" t="s">
        <v>222</v>
      </c>
      <c r="D150" s="129" t="s">
        <v>148</v>
      </c>
      <c r="E150" s="130" t="s">
        <v>223</v>
      </c>
      <c r="F150" s="131" t="s">
        <v>224</v>
      </c>
      <c r="G150" s="132" t="s">
        <v>151</v>
      </c>
      <c r="H150" s="133">
        <v>249.37</v>
      </c>
      <c r="I150" s="134"/>
      <c r="J150" s="135">
        <f>ROUND(I150*H150,2)</f>
        <v>0</v>
      </c>
      <c r="K150" s="131" t="s">
        <v>152</v>
      </c>
      <c r="L150" s="34"/>
      <c r="M150" s="136" t="s">
        <v>44</v>
      </c>
      <c r="N150" s="137" t="s">
        <v>53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153</v>
      </c>
      <c r="AT150" s="140" t="s">
        <v>148</v>
      </c>
      <c r="AU150" s="140" t="s">
        <v>92</v>
      </c>
      <c r="AY150" s="18" t="s">
        <v>146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90</v>
      </c>
      <c r="BK150" s="141">
        <f>ROUND(I150*H150,2)</f>
        <v>0</v>
      </c>
      <c r="BL150" s="18" t="s">
        <v>153</v>
      </c>
      <c r="BM150" s="140" t="s">
        <v>225</v>
      </c>
    </row>
    <row r="151" spans="2:65" s="1" customFormat="1" ht="11.25">
      <c r="B151" s="34"/>
      <c r="D151" s="142" t="s">
        <v>155</v>
      </c>
      <c r="F151" s="143" t="s">
        <v>226</v>
      </c>
      <c r="I151" s="144"/>
      <c r="L151" s="34"/>
      <c r="M151" s="145"/>
      <c r="T151" s="55"/>
      <c r="AT151" s="18" t="s">
        <v>155</v>
      </c>
      <c r="AU151" s="18" t="s">
        <v>92</v>
      </c>
    </row>
    <row r="152" spans="2:65" s="12" customFormat="1" ht="11.25">
      <c r="B152" s="148"/>
      <c r="D152" s="146" t="s">
        <v>159</v>
      </c>
      <c r="E152" s="149" t="s">
        <v>44</v>
      </c>
      <c r="F152" s="150" t="s">
        <v>201</v>
      </c>
      <c r="H152" s="149" t="s">
        <v>44</v>
      </c>
      <c r="I152" s="151"/>
      <c r="L152" s="148"/>
      <c r="M152" s="152"/>
      <c r="T152" s="153"/>
      <c r="AT152" s="149" t="s">
        <v>159</v>
      </c>
      <c r="AU152" s="149" t="s">
        <v>92</v>
      </c>
      <c r="AV152" s="12" t="s">
        <v>90</v>
      </c>
      <c r="AW152" s="12" t="s">
        <v>42</v>
      </c>
      <c r="AX152" s="12" t="s">
        <v>82</v>
      </c>
      <c r="AY152" s="149" t="s">
        <v>146</v>
      </c>
    </row>
    <row r="153" spans="2:65" s="13" customFormat="1" ht="11.25">
      <c r="B153" s="154"/>
      <c r="D153" s="146" t="s">
        <v>159</v>
      </c>
      <c r="E153" s="155" t="s">
        <v>44</v>
      </c>
      <c r="F153" s="156" t="s">
        <v>227</v>
      </c>
      <c r="H153" s="157">
        <v>249.37</v>
      </c>
      <c r="I153" s="158"/>
      <c r="L153" s="154"/>
      <c r="M153" s="159"/>
      <c r="T153" s="160"/>
      <c r="AT153" s="155" t="s">
        <v>159</v>
      </c>
      <c r="AU153" s="155" t="s">
        <v>92</v>
      </c>
      <c r="AV153" s="13" t="s">
        <v>92</v>
      </c>
      <c r="AW153" s="13" t="s">
        <v>42</v>
      </c>
      <c r="AX153" s="13" t="s">
        <v>90</v>
      </c>
      <c r="AY153" s="155" t="s">
        <v>146</v>
      </c>
    </row>
    <row r="154" spans="2:65" s="1" customFormat="1" ht="24.2" customHeight="1">
      <c r="B154" s="34"/>
      <c r="C154" s="129" t="s">
        <v>8</v>
      </c>
      <c r="D154" s="129" t="s">
        <v>148</v>
      </c>
      <c r="E154" s="130" t="s">
        <v>228</v>
      </c>
      <c r="F154" s="131" t="s">
        <v>229</v>
      </c>
      <c r="G154" s="132" t="s">
        <v>151</v>
      </c>
      <c r="H154" s="133">
        <v>5236.7700000000004</v>
      </c>
      <c r="I154" s="134"/>
      <c r="J154" s="135">
        <f>ROUND(I154*H154,2)</f>
        <v>0</v>
      </c>
      <c r="K154" s="131" t="s">
        <v>152</v>
      </c>
      <c r="L154" s="34"/>
      <c r="M154" s="136" t="s">
        <v>44</v>
      </c>
      <c r="N154" s="137" t="s">
        <v>53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153</v>
      </c>
      <c r="AT154" s="140" t="s">
        <v>148</v>
      </c>
      <c r="AU154" s="140" t="s">
        <v>92</v>
      </c>
      <c r="AY154" s="18" t="s">
        <v>146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90</v>
      </c>
      <c r="BK154" s="141">
        <f>ROUND(I154*H154,2)</f>
        <v>0</v>
      </c>
      <c r="BL154" s="18" t="s">
        <v>153</v>
      </c>
      <c r="BM154" s="140" t="s">
        <v>230</v>
      </c>
    </row>
    <row r="155" spans="2:65" s="1" customFormat="1" ht="11.25">
      <c r="B155" s="34"/>
      <c r="D155" s="142" t="s">
        <v>155</v>
      </c>
      <c r="F155" s="143" t="s">
        <v>231</v>
      </c>
      <c r="I155" s="144"/>
      <c r="L155" s="34"/>
      <c r="M155" s="145"/>
      <c r="T155" s="55"/>
      <c r="AT155" s="18" t="s">
        <v>155</v>
      </c>
      <c r="AU155" s="18" t="s">
        <v>92</v>
      </c>
    </row>
    <row r="156" spans="2:65" s="1" customFormat="1" ht="19.5">
      <c r="B156" s="34"/>
      <c r="D156" s="146" t="s">
        <v>157</v>
      </c>
      <c r="F156" s="147" t="s">
        <v>208</v>
      </c>
      <c r="I156" s="144"/>
      <c r="L156" s="34"/>
      <c r="M156" s="145"/>
      <c r="T156" s="55"/>
      <c r="AT156" s="18" t="s">
        <v>157</v>
      </c>
      <c r="AU156" s="18" t="s">
        <v>92</v>
      </c>
    </row>
    <row r="157" spans="2:65" s="12" customFormat="1" ht="11.25">
      <c r="B157" s="148"/>
      <c r="D157" s="146" t="s">
        <v>159</v>
      </c>
      <c r="E157" s="149" t="s">
        <v>44</v>
      </c>
      <c r="F157" s="150" t="s">
        <v>201</v>
      </c>
      <c r="H157" s="149" t="s">
        <v>44</v>
      </c>
      <c r="I157" s="151"/>
      <c r="L157" s="148"/>
      <c r="M157" s="152"/>
      <c r="T157" s="153"/>
      <c r="AT157" s="149" t="s">
        <v>159</v>
      </c>
      <c r="AU157" s="149" t="s">
        <v>92</v>
      </c>
      <c r="AV157" s="12" t="s">
        <v>90</v>
      </c>
      <c r="AW157" s="12" t="s">
        <v>42</v>
      </c>
      <c r="AX157" s="12" t="s">
        <v>82</v>
      </c>
      <c r="AY157" s="149" t="s">
        <v>146</v>
      </c>
    </row>
    <row r="158" spans="2:65" s="13" customFormat="1" ht="11.25">
      <c r="B158" s="154"/>
      <c r="D158" s="146" t="s">
        <v>159</v>
      </c>
      <c r="E158" s="155" t="s">
        <v>44</v>
      </c>
      <c r="F158" s="156" t="s">
        <v>227</v>
      </c>
      <c r="H158" s="157">
        <v>249.37</v>
      </c>
      <c r="I158" s="158"/>
      <c r="L158" s="154"/>
      <c r="M158" s="159"/>
      <c r="T158" s="160"/>
      <c r="AT158" s="155" t="s">
        <v>159</v>
      </c>
      <c r="AU158" s="155" t="s">
        <v>92</v>
      </c>
      <c r="AV158" s="13" t="s">
        <v>92</v>
      </c>
      <c r="AW158" s="13" t="s">
        <v>42</v>
      </c>
      <c r="AX158" s="13" t="s">
        <v>90</v>
      </c>
      <c r="AY158" s="155" t="s">
        <v>146</v>
      </c>
    </row>
    <row r="159" spans="2:65" s="13" customFormat="1" ht="11.25">
      <c r="B159" s="154"/>
      <c r="D159" s="146" t="s">
        <v>159</v>
      </c>
      <c r="F159" s="156" t="s">
        <v>232</v>
      </c>
      <c r="H159" s="157">
        <v>5236.7700000000004</v>
      </c>
      <c r="I159" s="158"/>
      <c r="L159" s="154"/>
      <c r="M159" s="159"/>
      <c r="T159" s="160"/>
      <c r="AT159" s="155" t="s">
        <v>159</v>
      </c>
      <c r="AU159" s="155" t="s">
        <v>92</v>
      </c>
      <c r="AV159" s="13" t="s">
        <v>92</v>
      </c>
      <c r="AW159" s="13" t="s">
        <v>4</v>
      </c>
      <c r="AX159" s="13" t="s">
        <v>90</v>
      </c>
      <c r="AY159" s="155" t="s">
        <v>146</v>
      </c>
    </row>
    <row r="160" spans="2:65" s="1" customFormat="1" ht="16.5" customHeight="1">
      <c r="B160" s="34"/>
      <c r="C160" s="129" t="s">
        <v>233</v>
      </c>
      <c r="D160" s="129" t="s">
        <v>148</v>
      </c>
      <c r="E160" s="130" t="s">
        <v>234</v>
      </c>
      <c r="F160" s="131" t="s">
        <v>235</v>
      </c>
      <c r="G160" s="132" t="s">
        <v>151</v>
      </c>
      <c r="H160" s="133">
        <v>249.37</v>
      </c>
      <c r="I160" s="134"/>
      <c r="J160" s="135">
        <f>ROUND(I160*H160,2)</f>
        <v>0</v>
      </c>
      <c r="K160" s="131" t="s">
        <v>152</v>
      </c>
      <c r="L160" s="34"/>
      <c r="M160" s="136" t="s">
        <v>44</v>
      </c>
      <c r="N160" s="137" t="s">
        <v>53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153</v>
      </c>
      <c r="AT160" s="140" t="s">
        <v>148</v>
      </c>
      <c r="AU160" s="140" t="s">
        <v>92</v>
      </c>
      <c r="AY160" s="18" t="s">
        <v>146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8" t="s">
        <v>90</v>
      </c>
      <c r="BK160" s="141">
        <f>ROUND(I160*H160,2)</f>
        <v>0</v>
      </c>
      <c r="BL160" s="18" t="s">
        <v>153</v>
      </c>
      <c r="BM160" s="140" t="s">
        <v>236</v>
      </c>
    </row>
    <row r="161" spans="2:65" s="1" customFormat="1" ht="11.25">
      <c r="B161" s="34"/>
      <c r="D161" s="142" t="s">
        <v>155</v>
      </c>
      <c r="F161" s="143" t="s">
        <v>237</v>
      </c>
      <c r="I161" s="144"/>
      <c r="L161" s="34"/>
      <c r="M161" s="145"/>
      <c r="T161" s="55"/>
      <c r="AT161" s="18" t="s">
        <v>155</v>
      </c>
      <c r="AU161" s="18" t="s">
        <v>92</v>
      </c>
    </row>
    <row r="162" spans="2:65" s="12" customFormat="1" ht="11.25">
      <c r="B162" s="148"/>
      <c r="D162" s="146" t="s">
        <v>159</v>
      </c>
      <c r="E162" s="149" t="s">
        <v>44</v>
      </c>
      <c r="F162" s="150" t="s">
        <v>201</v>
      </c>
      <c r="H162" s="149" t="s">
        <v>44</v>
      </c>
      <c r="I162" s="151"/>
      <c r="L162" s="148"/>
      <c r="M162" s="152"/>
      <c r="T162" s="153"/>
      <c r="AT162" s="149" t="s">
        <v>159</v>
      </c>
      <c r="AU162" s="149" t="s">
        <v>92</v>
      </c>
      <c r="AV162" s="12" t="s">
        <v>90</v>
      </c>
      <c r="AW162" s="12" t="s">
        <v>42</v>
      </c>
      <c r="AX162" s="12" t="s">
        <v>82</v>
      </c>
      <c r="AY162" s="149" t="s">
        <v>146</v>
      </c>
    </row>
    <row r="163" spans="2:65" s="13" customFormat="1" ht="11.25">
      <c r="B163" s="154"/>
      <c r="D163" s="146" t="s">
        <v>159</v>
      </c>
      <c r="E163" s="155" t="s">
        <v>44</v>
      </c>
      <c r="F163" s="156" t="s">
        <v>227</v>
      </c>
      <c r="H163" s="157">
        <v>249.37</v>
      </c>
      <c r="I163" s="158"/>
      <c r="L163" s="154"/>
      <c r="M163" s="159"/>
      <c r="T163" s="160"/>
      <c r="AT163" s="155" t="s">
        <v>159</v>
      </c>
      <c r="AU163" s="155" t="s">
        <v>92</v>
      </c>
      <c r="AV163" s="13" t="s">
        <v>92</v>
      </c>
      <c r="AW163" s="13" t="s">
        <v>42</v>
      </c>
      <c r="AX163" s="13" t="s">
        <v>90</v>
      </c>
      <c r="AY163" s="155" t="s">
        <v>146</v>
      </c>
    </row>
    <row r="164" spans="2:65" s="1" customFormat="1" ht="16.5" customHeight="1">
      <c r="B164" s="34"/>
      <c r="C164" s="129" t="s">
        <v>238</v>
      </c>
      <c r="D164" s="129" t="s">
        <v>148</v>
      </c>
      <c r="E164" s="130" t="s">
        <v>239</v>
      </c>
      <c r="F164" s="131" t="s">
        <v>240</v>
      </c>
      <c r="G164" s="132" t="s">
        <v>183</v>
      </c>
      <c r="H164" s="133">
        <v>0.44</v>
      </c>
      <c r="I164" s="134"/>
      <c r="J164" s="135">
        <f>ROUND(I164*H164,2)</f>
        <v>0</v>
      </c>
      <c r="K164" s="131" t="s">
        <v>152</v>
      </c>
      <c r="L164" s="34"/>
      <c r="M164" s="136" t="s">
        <v>44</v>
      </c>
      <c r="N164" s="137" t="s">
        <v>53</v>
      </c>
      <c r="P164" s="138">
        <f>O164*H164</f>
        <v>0</v>
      </c>
      <c r="Q164" s="138">
        <v>0</v>
      </c>
      <c r="R164" s="138">
        <f>Q164*H164</f>
        <v>0</v>
      </c>
      <c r="S164" s="138">
        <v>2</v>
      </c>
      <c r="T164" s="139">
        <f>S164*H164</f>
        <v>0.88</v>
      </c>
      <c r="AR164" s="140" t="s">
        <v>153</v>
      </c>
      <c r="AT164" s="140" t="s">
        <v>148</v>
      </c>
      <c r="AU164" s="140" t="s">
        <v>92</v>
      </c>
      <c r="AY164" s="18" t="s">
        <v>146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90</v>
      </c>
      <c r="BK164" s="141">
        <f>ROUND(I164*H164,2)</f>
        <v>0</v>
      </c>
      <c r="BL164" s="18" t="s">
        <v>153</v>
      </c>
      <c r="BM164" s="140" t="s">
        <v>241</v>
      </c>
    </row>
    <row r="165" spans="2:65" s="1" customFormat="1" ht="11.25">
      <c r="B165" s="34"/>
      <c r="D165" s="142" t="s">
        <v>155</v>
      </c>
      <c r="F165" s="143" t="s">
        <v>242</v>
      </c>
      <c r="I165" s="144"/>
      <c r="L165" s="34"/>
      <c r="M165" s="145"/>
      <c r="T165" s="55"/>
      <c r="AT165" s="18" t="s">
        <v>155</v>
      </c>
      <c r="AU165" s="18" t="s">
        <v>92</v>
      </c>
    </row>
    <row r="166" spans="2:65" s="12" customFormat="1" ht="11.25">
      <c r="B166" s="148"/>
      <c r="D166" s="146" t="s">
        <v>159</v>
      </c>
      <c r="E166" s="149" t="s">
        <v>44</v>
      </c>
      <c r="F166" s="150" t="s">
        <v>160</v>
      </c>
      <c r="H166" s="149" t="s">
        <v>44</v>
      </c>
      <c r="I166" s="151"/>
      <c r="L166" s="148"/>
      <c r="M166" s="152"/>
      <c r="T166" s="153"/>
      <c r="AT166" s="149" t="s">
        <v>159</v>
      </c>
      <c r="AU166" s="149" t="s">
        <v>92</v>
      </c>
      <c r="AV166" s="12" t="s">
        <v>90</v>
      </c>
      <c r="AW166" s="12" t="s">
        <v>42</v>
      </c>
      <c r="AX166" s="12" t="s">
        <v>82</v>
      </c>
      <c r="AY166" s="149" t="s">
        <v>146</v>
      </c>
    </row>
    <row r="167" spans="2:65" s="13" customFormat="1" ht="11.25">
      <c r="B167" s="154"/>
      <c r="D167" s="146" t="s">
        <v>159</v>
      </c>
      <c r="E167" s="155" t="s">
        <v>44</v>
      </c>
      <c r="F167" s="156" t="s">
        <v>243</v>
      </c>
      <c r="H167" s="157">
        <v>0.44</v>
      </c>
      <c r="I167" s="158"/>
      <c r="L167" s="154"/>
      <c r="M167" s="159"/>
      <c r="T167" s="160"/>
      <c r="AT167" s="155" t="s">
        <v>159</v>
      </c>
      <c r="AU167" s="155" t="s">
        <v>92</v>
      </c>
      <c r="AV167" s="13" t="s">
        <v>92</v>
      </c>
      <c r="AW167" s="13" t="s">
        <v>42</v>
      </c>
      <c r="AX167" s="13" t="s">
        <v>90</v>
      </c>
      <c r="AY167" s="155" t="s">
        <v>146</v>
      </c>
    </row>
    <row r="168" spans="2:65" s="1" customFormat="1" ht="16.5" customHeight="1">
      <c r="B168" s="34"/>
      <c r="C168" s="129" t="s">
        <v>244</v>
      </c>
      <c r="D168" s="129" t="s">
        <v>148</v>
      </c>
      <c r="E168" s="130" t="s">
        <v>245</v>
      </c>
      <c r="F168" s="131" t="s">
        <v>246</v>
      </c>
      <c r="G168" s="132" t="s">
        <v>183</v>
      </c>
      <c r="H168" s="133">
        <v>0.38700000000000001</v>
      </c>
      <c r="I168" s="134"/>
      <c r="J168" s="135">
        <f>ROUND(I168*H168,2)</f>
        <v>0</v>
      </c>
      <c r="K168" s="131" t="s">
        <v>152</v>
      </c>
      <c r="L168" s="34"/>
      <c r="M168" s="136" t="s">
        <v>44</v>
      </c>
      <c r="N168" s="137" t="s">
        <v>53</v>
      </c>
      <c r="P168" s="138">
        <f>O168*H168</f>
        <v>0</v>
      </c>
      <c r="Q168" s="138">
        <v>0</v>
      </c>
      <c r="R168" s="138">
        <f>Q168*H168</f>
        <v>0</v>
      </c>
      <c r="S168" s="138">
        <v>2.4</v>
      </c>
      <c r="T168" s="139">
        <f>S168*H168</f>
        <v>0.92879999999999996</v>
      </c>
      <c r="AR168" s="140" t="s">
        <v>153</v>
      </c>
      <c r="AT168" s="140" t="s">
        <v>148</v>
      </c>
      <c r="AU168" s="140" t="s">
        <v>92</v>
      </c>
      <c r="AY168" s="18" t="s">
        <v>146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90</v>
      </c>
      <c r="BK168" s="141">
        <f>ROUND(I168*H168,2)</f>
        <v>0</v>
      </c>
      <c r="BL168" s="18" t="s">
        <v>153</v>
      </c>
      <c r="BM168" s="140" t="s">
        <v>247</v>
      </c>
    </row>
    <row r="169" spans="2:65" s="1" customFormat="1" ht="11.25">
      <c r="B169" s="34"/>
      <c r="D169" s="142" t="s">
        <v>155</v>
      </c>
      <c r="F169" s="143" t="s">
        <v>248</v>
      </c>
      <c r="I169" s="144"/>
      <c r="L169" s="34"/>
      <c r="M169" s="145"/>
      <c r="T169" s="55"/>
      <c r="AT169" s="18" t="s">
        <v>155</v>
      </c>
      <c r="AU169" s="18" t="s">
        <v>92</v>
      </c>
    </row>
    <row r="170" spans="2:65" s="12" customFormat="1" ht="11.25">
      <c r="B170" s="148"/>
      <c r="D170" s="146" t="s">
        <v>159</v>
      </c>
      <c r="E170" s="149" t="s">
        <v>44</v>
      </c>
      <c r="F170" s="150" t="s">
        <v>160</v>
      </c>
      <c r="H170" s="149" t="s">
        <v>44</v>
      </c>
      <c r="I170" s="151"/>
      <c r="L170" s="148"/>
      <c r="M170" s="152"/>
      <c r="T170" s="153"/>
      <c r="AT170" s="149" t="s">
        <v>159</v>
      </c>
      <c r="AU170" s="149" t="s">
        <v>92</v>
      </c>
      <c r="AV170" s="12" t="s">
        <v>90</v>
      </c>
      <c r="AW170" s="12" t="s">
        <v>42</v>
      </c>
      <c r="AX170" s="12" t="s">
        <v>82</v>
      </c>
      <c r="AY170" s="149" t="s">
        <v>146</v>
      </c>
    </row>
    <row r="171" spans="2:65" s="13" customFormat="1" ht="11.25">
      <c r="B171" s="154"/>
      <c r="D171" s="146" t="s">
        <v>159</v>
      </c>
      <c r="E171" s="155" t="s">
        <v>44</v>
      </c>
      <c r="F171" s="156" t="s">
        <v>249</v>
      </c>
      <c r="H171" s="157">
        <v>0.38700000000000001</v>
      </c>
      <c r="I171" s="158"/>
      <c r="L171" s="154"/>
      <c r="M171" s="159"/>
      <c r="T171" s="160"/>
      <c r="AT171" s="155" t="s">
        <v>159</v>
      </c>
      <c r="AU171" s="155" t="s">
        <v>92</v>
      </c>
      <c r="AV171" s="13" t="s">
        <v>92</v>
      </c>
      <c r="AW171" s="13" t="s">
        <v>42</v>
      </c>
      <c r="AX171" s="13" t="s">
        <v>90</v>
      </c>
      <c r="AY171" s="155" t="s">
        <v>146</v>
      </c>
    </row>
    <row r="172" spans="2:65" s="1" customFormat="1" ht="16.5" customHeight="1">
      <c r="B172" s="34"/>
      <c r="C172" s="129" t="s">
        <v>250</v>
      </c>
      <c r="D172" s="129" t="s">
        <v>148</v>
      </c>
      <c r="E172" s="130" t="s">
        <v>251</v>
      </c>
      <c r="F172" s="131" t="s">
        <v>252</v>
      </c>
      <c r="G172" s="132" t="s">
        <v>151</v>
      </c>
      <c r="H172" s="133">
        <v>7.21</v>
      </c>
      <c r="I172" s="134"/>
      <c r="J172" s="135">
        <f>ROUND(I172*H172,2)</f>
        <v>0</v>
      </c>
      <c r="K172" s="131" t="s">
        <v>44</v>
      </c>
      <c r="L172" s="34"/>
      <c r="M172" s="136" t="s">
        <v>44</v>
      </c>
      <c r="N172" s="137" t="s">
        <v>53</v>
      </c>
      <c r="P172" s="138">
        <f>O172*H172</f>
        <v>0</v>
      </c>
      <c r="Q172" s="138">
        <v>0</v>
      </c>
      <c r="R172" s="138">
        <f>Q172*H172</f>
        <v>0</v>
      </c>
      <c r="S172" s="138">
        <v>5.1999999999999998E-2</v>
      </c>
      <c r="T172" s="139">
        <f>S172*H172</f>
        <v>0.37491999999999998</v>
      </c>
      <c r="AR172" s="140" t="s">
        <v>153</v>
      </c>
      <c r="AT172" s="140" t="s">
        <v>148</v>
      </c>
      <c r="AU172" s="140" t="s">
        <v>92</v>
      </c>
      <c r="AY172" s="18" t="s">
        <v>146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8" t="s">
        <v>90</v>
      </c>
      <c r="BK172" s="141">
        <f>ROUND(I172*H172,2)</f>
        <v>0</v>
      </c>
      <c r="BL172" s="18" t="s">
        <v>153</v>
      </c>
      <c r="BM172" s="140" t="s">
        <v>253</v>
      </c>
    </row>
    <row r="173" spans="2:65" s="12" customFormat="1" ht="22.5">
      <c r="B173" s="148"/>
      <c r="D173" s="146" t="s">
        <v>159</v>
      </c>
      <c r="E173" s="149" t="s">
        <v>44</v>
      </c>
      <c r="F173" s="150" t="s">
        <v>254</v>
      </c>
      <c r="H173" s="149" t="s">
        <v>44</v>
      </c>
      <c r="I173" s="151"/>
      <c r="L173" s="148"/>
      <c r="M173" s="152"/>
      <c r="T173" s="153"/>
      <c r="AT173" s="149" t="s">
        <v>159</v>
      </c>
      <c r="AU173" s="149" t="s">
        <v>92</v>
      </c>
      <c r="AV173" s="12" t="s">
        <v>90</v>
      </c>
      <c r="AW173" s="12" t="s">
        <v>42</v>
      </c>
      <c r="AX173" s="12" t="s">
        <v>82</v>
      </c>
      <c r="AY173" s="149" t="s">
        <v>146</v>
      </c>
    </row>
    <row r="174" spans="2:65" s="12" customFormat="1" ht="11.25">
      <c r="B174" s="148"/>
      <c r="D174" s="146" t="s">
        <v>159</v>
      </c>
      <c r="E174" s="149" t="s">
        <v>44</v>
      </c>
      <c r="F174" s="150" t="s">
        <v>255</v>
      </c>
      <c r="H174" s="149" t="s">
        <v>44</v>
      </c>
      <c r="I174" s="151"/>
      <c r="L174" s="148"/>
      <c r="M174" s="152"/>
      <c r="T174" s="153"/>
      <c r="AT174" s="149" t="s">
        <v>159</v>
      </c>
      <c r="AU174" s="149" t="s">
        <v>92</v>
      </c>
      <c r="AV174" s="12" t="s">
        <v>90</v>
      </c>
      <c r="AW174" s="12" t="s">
        <v>42</v>
      </c>
      <c r="AX174" s="12" t="s">
        <v>82</v>
      </c>
      <c r="AY174" s="149" t="s">
        <v>146</v>
      </c>
    </row>
    <row r="175" spans="2:65" s="13" customFormat="1" ht="11.25">
      <c r="B175" s="154"/>
      <c r="D175" s="146" t="s">
        <v>159</v>
      </c>
      <c r="E175" s="155" t="s">
        <v>44</v>
      </c>
      <c r="F175" s="156" t="s">
        <v>256</v>
      </c>
      <c r="H175" s="157">
        <v>7.21</v>
      </c>
      <c r="I175" s="158"/>
      <c r="L175" s="154"/>
      <c r="M175" s="159"/>
      <c r="T175" s="160"/>
      <c r="AT175" s="155" t="s">
        <v>159</v>
      </c>
      <c r="AU175" s="155" t="s">
        <v>92</v>
      </c>
      <c r="AV175" s="13" t="s">
        <v>92</v>
      </c>
      <c r="AW175" s="13" t="s">
        <v>42</v>
      </c>
      <c r="AX175" s="13" t="s">
        <v>90</v>
      </c>
      <c r="AY175" s="155" t="s">
        <v>146</v>
      </c>
    </row>
    <row r="176" spans="2:65" s="1" customFormat="1" ht="16.5" customHeight="1">
      <c r="B176" s="34"/>
      <c r="C176" s="129" t="s">
        <v>257</v>
      </c>
      <c r="D176" s="129" t="s">
        <v>148</v>
      </c>
      <c r="E176" s="130" t="s">
        <v>258</v>
      </c>
      <c r="F176" s="131" t="s">
        <v>259</v>
      </c>
      <c r="G176" s="132" t="s">
        <v>183</v>
      </c>
      <c r="H176" s="133">
        <v>0.86499999999999999</v>
      </c>
      <c r="I176" s="134"/>
      <c r="J176" s="135">
        <f>ROUND(I176*H176,2)</f>
        <v>0</v>
      </c>
      <c r="K176" s="131" t="s">
        <v>152</v>
      </c>
      <c r="L176" s="34"/>
      <c r="M176" s="136" t="s">
        <v>44</v>
      </c>
      <c r="N176" s="137" t="s">
        <v>53</v>
      </c>
      <c r="P176" s="138">
        <f>O176*H176</f>
        <v>0</v>
      </c>
      <c r="Q176" s="138">
        <v>0</v>
      </c>
      <c r="R176" s="138">
        <f>Q176*H176</f>
        <v>0</v>
      </c>
      <c r="S176" s="138">
        <v>1.6</v>
      </c>
      <c r="T176" s="139">
        <f>S176*H176</f>
        <v>1.3840000000000001</v>
      </c>
      <c r="AR176" s="140" t="s">
        <v>153</v>
      </c>
      <c r="AT176" s="140" t="s">
        <v>148</v>
      </c>
      <c r="AU176" s="140" t="s">
        <v>92</v>
      </c>
      <c r="AY176" s="18" t="s">
        <v>146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8" t="s">
        <v>90</v>
      </c>
      <c r="BK176" s="141">
        <f>ROUND(I176*H176,2)</f>
        <v>0</v>
      </c>
      <c r="BL176" s="18" t="s">
        <v>153</v>
      </c>
      <c r="BM176" s="140" t="s">
        <v>260</v>
      </c>
    </row>
    <row r="177" spans="2:65" s="1" customFormat="1" ht="11.25">
      <c r="B177" s="34"/>
      <c r="D177" s="142" t="s">
        <v>155</v>
      </c>
      <c r="F177" s="143" t="s">
        <v>261</v>
      </c>
      <c r="I177" s="144"/>
      <c r="L177" s="34"/>
      <c r="M177" s="145"/>
      <c r="T177" s="55"/>
      <c r="AT177" s="18" t="s">
        <v>155</v>
      </c>
      <c r="AU177" s="18" t="s">
        <v>92</v>
      </c>
    </row>
    <row r="178" spans="2:65" s="12" customFormat="1" ht="22.5">
      <c r="B178" s="148"/>
      <c r="D178" s="146" t="s">
        <v>159</v>
      </c>
      <c r="E178" s="149" t="s">
        <v>44</v>
      </c>
      <c r="F178" s="150" t="s">
        <v>254</v>
      </c>
      <c r="H178" s="149" t="s">
        <v>44</v>
      </c>
      <c r="I178" s="151"/>
      <c r="L178" s="148"/>
      <c r="M178" s="152"/>
      <c r="T178" s="153"/>
      <c r="AT178" s="149" t="s">
        <v>159</v>
      </c>
      <c r="AU178" s="149" t="s">
        <v>92</v>
      </c>
      <c r="AV178" s="12" t="s">
        <v>90</v>
      </c>
      <c r="AW178" s="12" t="s">
        <v>42</v>
      </c>
      <c r="AX178" s="12" t="s">
        <v>82</v>
      </c>
      <c r="AY178" s="149" t="s">
        <v>146</v>
      </c>
    </row>
    <row r="179" spans="2:65" s="12" customFormat="1" ht="11.25">
      <c r="B179" s="148"/>
      <c r="D179" s="146" t="s">
        <v>159</v>
      </c>
      <c r="E179" s="149" t="s">
        <v>44</v>
      </c>
      <c r="F179" s="150" t="s">
        <v>255</v>
      </c>
      <c r="H179" s="149" t="s">
        <v>44</v>
      </c>
      <c r="I179" s="151"/>
      <c r="L179" s="148"/>
      <c r="M179" s="152"/>
      <c r="T179" s="153"/>
      <c r="AT179" s="149" t="s">
        <v>159</v>
      </c>
      <c r="AU179" s="149" t="s">
        <v>92</v>
      </c>
      <c r="AV179" s="12" t="s">
        <v>90</v>
      </c>
      <c r="AW179" s="12" t="s">
        <v>42</v>
      </c>
      <c r="AX179" s="12" t="s">
        <v>82</v>
      </c>
      <c r="AY179" s="149" t="s">
        <v>146</v>
      </c>
    </row>
    <row r="180" spans="2:65" s="13" customFormat="1" ht="11.25">
      <c r="B180" s="154"/>
      <c r="D180" s="146" t="s">
        <v>159</v>
      </c>
      <c r="E180" s="155" t="s">
        <v>44</v>
      </c>
      <c r="F180" s="156" t="s">
        <v>262</v>
      </c>
      <c r="H180" s="157">
        <v>0.86499999999999999</v>
      </c>
      <c r="I180" s="158"/>
      <c r="L180" s="154"/>
      <c r="M180" s="159"/>
      <c r="T180" s="160"/>
      <c r="AT180" s="155" t="s">
        <v>159</v>
      </c>
      <c r="AU180" s="155" t="s">
        <v>92</v>
      </c>
      <c r="AV180" s="13" t="s">
        <v>92</v>
      </c>
      <c r="AW180" s="13" t="s">
        <v>42</v>
      </c>
      <c r="AX180" s="13" t="s">
        <v>90</v>
      </c>
      <c r="AY180" s="155" t="s">
        <v>146</v>
      </c>
    </row>
    <row r="181" spans="2:65" s="1" customFormat="1" ht="21.75" customHeight="1">
      <c r="B181" s="34"/>
      <c r="C181" s="129" t="s">
        <v>263</v>
      </c>
      <c r="D181" s="129" t="s">
        <v>148</v>
      </c>
      <c r="E181" s="130" t="s">
        <v>264</v>
      </c>
      <c r="F181" s="131" t="s">
        <v>265</v>
      </c>
      <c r="G181" s="132" t="s">
        <v>151</v>
      </c>
      <c r="H181" s="133">
        <v>237.14</v>
      </c>
      <c r="I181" s="134"/>
      <c r="J181" s="135">
        <f>ROUND(I181*H181,2)</f>
        <v>0</v>
      </c>
      <c r="K181" s="131" t="s">
        <v>44</v>
      </c>
      <c r="L181" s="34"/>
      <c r="M181" s="136" t="s">
        <v>44</v>
      </c>
      <c r="N181" s="137" t="s">
        <v>53</v>
      </c>
      <c r="P181" s="138">
        <f>O181*H181</f>
        <v>0</v>
      </c>
      <c r="Q181" s="138">
        <v>0</v>
      </c>
      <c r="R181" s="138">
        <f>Q181*H181</f>
        <v>0</v>
      </c>
      <c r="S181" s="138">
        <v>2.5000000000000001E-2</v>
      </c>
      <c r="T181" s="139">
        <f>S181*H181</f>
        <v>5.9284999999999997</v>
      </c>
      <c r="AR181" s="140" t="s">
        <v>153</v>
      </c>
      <c r="AT181" s="140" t="s">
        <v>148</v>
      </c>
      <c r="AU181" s="140" t="s">
        <v>92</v>
      </c>
      <c r="AY181" s="18" t="s">
        <v>146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90</v>
      </c>
      <c r="BK181" s="141">
        <f>ROUND(I181*H181,2)</f>
        <v>0</v>
      </c>
      <c r="BL181" s="18" t="s">
        <v>153</v>
      </c>
      <c r="BM181" s="140" t="s">
        <v>266</v>
      </c>
    </row>
    <row r="182" spans="2:65" s="1" customFormat="1" ht="29.25">
      <c r="B182" s="34"/>
      <c r="D182" s="146" t="s">
        <v>157</v>
      </c>
      <c r="F182" s="147" t="s">
        <v>267</v>
      </c>
      <c r="I182" s="144"/>
      <c r="L182" s="34"/>
      <c r="M182" s="145"/>
      <c r="T182" s="55"/>
      <c r="AT182" s="18" t="s">
        <v>157</v>
      </c>
      <c r="AU182" s="18" t="s">
        <v>92</v>
      </c>
    </row>
    <row r="183" spans="2:65" s="12" customFormat="1" ht="22.5">
      <c r="B183" s="148"/>
      <c r="D183" s="146" t="s">
        <v>159</v>
      </c>
      <c r="E183" s="149" t="s">
        <v>44</v>
      </c>
      <c r="F183" s="150" t="s">
        <v>254</v>
      </c>
      <c r="H183" s="149" t="s">
        <v>44</v>
      </c>
      <c r="I183" s="151"/>
      <c r="L183" s="148"/>
      <c r="M183" s="152"/>
      <c r="T183" s="153"/>
      <c r="AT183" s="149" t="s">
        <v>159</v>
      </c>
      <c r="AU183" s="149" t="s">
        <v>92</v>
      </c>
      <c r="AV183" s="12" t="s">
        <v>90</v>
      </c>
      <c r="AW183" s="12" t="s">
        <v>42</v>
      </c>
      <c r="AX183" s="12" t="s">
        <v>82</v>
      </c>
      <c r="AY183" s="149" t="s">
        <v>146</v>
      </c>
    </row>
    <row r="184" spans="2:65" s="12" customFormat="1" ht="11.25">
      <c r="B184" s="148"/>
      <c r="D184" s="146" t="s">
        <v>159</v>
      </c>
      <c r="E184" s="149" t="s">
        <v>44</v>
      </c>
      <c r="F184" s="150" t="s">
        <v>268</v>
      </c>
      <c r="H184" s="149" t="s">
        <v>44</v>
      </c>
      <c r="I184" s="151"/>
      <c r="L184" s="148"/>
      <c r="M184" s="152"/>
      <c r="T184" s="153"/>
      <c r="AT184" s="149" t="s">
        <v>159</v>
      </c>
      <c r="AU184" s="149" t="s">
        <v>92</v>
      </c>
      <c r="AV184" s="12" t="s">
        <v>90</v>
      </c>
      <c r="AW184" s="12" t="s">
        <v>42</v>
      </c>
      <c r="AX184" s="12" t="s">
        <v>82</v>
      </c>
      <c r="AY184" s="149" t="s">
        <v>146</v>
      </c>
    </row>
    <row r="185" spans="2:65" s="13" customFormat="1" ht="11.25">
      <c r="B185" s="154"/>
      <c r="D185" s="146" t="s">
        <v>159</v>
      </c>
      <c r="E185" s="155" t="s">
        <v>44</v>
      </c>
      <c r="F185" s="156" t="s">
        <v>269</v>
      </c>
      <c r="H185" s="157">
        <v>237.14</v>
      </c>
      <c r="I185" s="158"/>
      <c r="L185" s="154"/>
      <c r="M185" s="159"/>
      <c r="T185" s="160"/>
      <c r="AT185" s="155" t="s">
        <v>159</v>
      </c>
      <c r="AU185" s="155" t="s">
        <v>92</v>
      </c>
      <c r="AV185" s="13" t="s">
        <v>92</v>
      </c>
      <c r="AW185" s="13" t="s">
        <v>42</v>
      </c>
      <c r="AX185" s="13" t="s">
        <v>90</v>
      </c>
      <c r="AY185" s="155" t="s">
        <v>146</v>
      </c>
    </row>
    <row r="186" spans="2:65" s="1" customFormat="1" ht="24.2" customHeight="1">
      <c r="B186" s="34"/>
      <c r="C186" s="129" t="s">
        <v>270</v>
      </c>
      <c r="D186" s="129" t="s">
        <v>148</v>
      </c>
      <c r="E186" s="130" t="s">
        <v>271</v>
      </c>
      <c r="F186" s="131" t="s">
        <v>272</v>
      </c>
      <c r="G186" s="132" t="s">
        <v>192</v>
      </c>
      <c r="H186" s="133">
        <v>20</v>
      </c>
      <c r="I186" s="134"/>
      <c r="J186" s="135">
        <f>ROUND(I186*H186,2)</f>
        <v>0</v>
      </c>
      <c r="K186" s="131" t="s">
        <v>152</v>
      </c>
      <c r="L186" s="34"/>
      <c r="M186" s="136" t="s">
        <v>44</v>
      </c>
      <c r="N186" s="137" t="s">
        <v>53</v>
      </c>
      <c r="P186" s="138">
        <f>O186*H186</f>
        <v>0</v>
      </c>
      <c r="Q186" s="138">
        <v>0</v>
      </c>
      <c r="R186" s="138">
        <f>Q186*H186</f>
        <v>0</v>
      </c>
      <c r="S186" s="138">
        <v>1.7999999999999999E-2</v>
      </c>
      <c r="T186" s="139">
        <f>S186*H186</f>
        <v>0.36</v>
      </c>
      <c r="AR186" s="140" t="s">
        <v>153</v>
      </c>
      <c r="AT186" s="140" t="s">
        <v>148</v>
      </c>
      <c r="AU186" s="140" t="s">
        <v>92</v>
      </c>
      <c r="AY186" s="18" t="s">
        <v>146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90</v>
      </c>
      <c r="BK186" s="141">
        <f>ROUND(I186*H186,2)</f>
        <v>0</v>
      </c>
      <c r="BL186" s="18" t="s">
        <v>153</v>
      </c>
      <c r="BM186" s="140" t="s">
        <v>273</v>
      </c>
    </row>
    <row r="187" spans="2:65" s="1" customFormat="1" ht="11.25">
      <c r="B187" s="34"/>
      <c r="D187" s="142" t="s">
        <v>155</v>
      </c>
      <c r="F187" s="143" t="s">
        <v>274</v>
      </c>
      <c r="I187" s="144"/>
      <c r="L187" s="34"/>
      <c r="M187" s="145"/>
      <c r="T187" s="55"/>
      <c r="AT187" s="18" t="s">
        <v>155</v>
      </c>
      <c r="AU187" s="18" t="s">
        <v>92</v>
      </c>
    </row>
    <row r="188" spans="2:65" s="12" customFormat="1" ht="11.25">
      <c r="B188" s="148"/>
      <c r="D188" s="146" t="s">
        <v>159</v>
      </c>
      <c r="E188" s="149" t="s">
        <v>44</v>
      </c>
      <c r="F188" s="150" t="s">
        <v>275</v>
      </c>
      <c r="H188" s="149" t="s">
        <v>44</v>
      </c>
      <c r="I188" s="151"/>
      <c r="L188" s="148"/>
      <c r="M188" s="152"/>
      <c r="T188" s="153"/>
      <c r="AT188" s="149" t="s">
        <v>159</v>
      </c>
      <c r="AU188" s="149" t="s">
        <v>92</v>
      </c>
      <c r="AV188" s="12" t="s">
        <v>90</v>
      </c>
      <c r="AW188" s="12" t="s">
        <v>42</v>
      </c>
      <c r="AX188" s="12" t="s">
        <v>82</v>
      </c>
      <c r="AY188" s="149" t="s">
        <v>146</v>
      </c>
    </row>
    <row r="189" spans="2:65" s="12" customFormat="1" ht="11.25">
      <c r="B189" s="148"/>
      <c r="D189" s="146" t="s">
        <v>159</v>
      </c>
      <c r="E189" s="149" t="s">
        <v>44</v>
      </c>
      <c r="F189" s="150" t="s">
        <v>276</v>
      </c>
      <c r="H189" s="149" t="s">
        <v>44</v>
      </c>
      <c r="I189" s="151"/>
      <c r="L189" s="148"/>
      <c r="M189" s="152"/>
      <c r="T189" s="153"/>
      <c r="AT189" s="149" t="s">
        <v>159</v>
      </c>
      <c r="AU189" s="149" t="s">
        <v>92</v>
      </c>
      <c r="AV189" s="12" t="s">
        <v>90</v>
      </c>
      <c r="AW189" s="12" t="s">
        <v>42</v>
      </c>
      <c r="AX189" s="12" t="s">
        <v>82</v>
      </c>
      <c r="AY189" s="149" t="s">
        <v>146</v>
      </c>
    </row>
    <row r="190" spans="2:65" s="13" customFormat="1" ht="11.25">
      <c r="B190" s="154"/>
      <c r="D190" s="146" t="s">
        <v>159</v>
      </c>
      <c r="E190" s="155" t="s">
        <v>44</v>
      </c>
      <c r="F190" s="156" t="s">
        <v>277</v>
      </c>
      <c r="H190" s="157">
        <v>5</v>
      </c>
      <c r="I190" s="158"/>
      <c r="L190" s="154"/>
      <c r="M190" s="159"/>
      <c r="T190" s="160"/>
      <c r="AT190" s="155" t="s">
        <v>159</v>
      </c>
      <c r="AU190" s="155" t="s">
        <v>92</v>
      </c>
      <c r="AV190" s="13" t="s">
        <v>92</v>
      </c>
      <c r="AW190" s="13" t="s">
        <v>42</v>
      </c>
      <c r="AX190" s="13" t="s">
        <v>82</v>
      </c>
      <c r="AY190" s="155" t="s">
        <v>146</v>
      </c>
    </row>
    <row r="191" spans="2:65" s="13" customFormat="1" ht="11.25">
      <c r="B191" s="154"/>
      <c r="D191" s="146" t="s">
        <v>159</v>
      </c>
      <c r="E191" s="155" t="s">
        <v>44</v>
      </c>
      <c r="F191" s="156" t="s">
        <v>278</v>
      </c>
      <c r="H191" s="157">
        <v>5</v>
      </c>
      <c r="I191" s="158"/>
      <c r="L191" s="154"/>
      <c r="M191" s="159"/>
      <c r="T191" s="160"/>
      <c r="AT191" s="155" t="s">
        <v>159</v>
      </c>
      <c r="AU191" s="155" t="s">
        <v>92</v>
      </c>
      <c r="AV191" s="13" t="s">
        <v>92</v>
      </c>
      <c r="AW191" s="13" t="s">
        <v>42</v>
      </c>
      <c r="AX191" s="13" t="s">
        <v>82</v>
      </c>
      <c r="AY191" s="155" t="s">
        <v>146</v>
      </c>
    </row>
    <row r="192" spans="2:65" s="13" customFormat="1" ht="11.25">
      <c r="B192" s="154"/>
      <c r="D192" s="146" t="s">
        <v>159</v>
      </c>
      <c r="E192" s="155" t="s">
        <v>44</v>
      </c>
      <c r="F192" s="156" t="s">
        <v>279</v>
      </c>
      <c r="H192" s="157">
        <v>5</v>
      </c>
      <c r="I192" s="158"/>
      <c r="L192" s="154"/>
      <c r="M192" s="159"/>
      <c r="T192" s="160"/>
      <c r="AT192" s="155" t="s">
        <v>159</v>
      </c>
      <c r="AU192" s="155" t="s">
        <v>92</v>
      </c>
      <c r="AV192" s="13" t="s">
        <v>92</v>
      </c>
      <c r="AW192" s="13" t="s">
        <v>42</v>
      </c>
      <c r="AX192" s="13" t="s">
        <v>82</v>
      </c>
      <c r="AY192" s="155" t="s">
        <v>146</v>
      </c>
    </row>
    <row r="193" spans="2:65" s="13" customFormat="1" ht="11.25">
      <c r="B193" s="154"/>
      <c r="D193" s="146" t="s">
        <v>159</v>
      </c>
      <c r="E193" s="155" t="s">
        <v>44</v>
      </c>
      <c r="F193" s="156" t="s">
        <v>280</v>
      </c>
      <c r="H193" s="157">
        <v>5</v>
      </c>
      <c r="I193" s="158"/>
      <c r="L193" s="154"/>
      <c r="M193" s="159"/>
      <c r="T193" s="160"/>
      <c r="AT193" s="155" t="s">
        <v>159</v>
      </c>
      <c r="AU193" s="155" t="s">
        <v>92</v>
      </c>
      <c r="AV193" s="13" t="s">
        <v>92</v>
      </c>
      <c r="AW193" s="13" t="s">
        <v>42</v>
      </c>
      <c r="AX193" s="13" t="s">
        <v>82</v>
      </c>
      <c r="AY193" s="155" t="s">
        <v>146</v>
      </c>
    </row>
    <row r="194" spans="2:65" s="14" customFormat="1" ht="11.25">
      <c r="B194" s="161"/>
      <c r="D194" s="146" t="s">
        <v>159</v>
      </c>
      <c r="E194" s="162" t="s">
        <v>44</v>
      </c>
      <c r="F194" s="163" t="s">
        <v>281</v>
      </c>
      <c r="H194" s="164">
        <v>20</v>
      </c>
      <c r="I194" s="165"/>
      <c r="L194" s="161"/>
      <c r="M194" s="166"/>
      <c r="T194" s="167"/>
      <c r="AT194" s="162" t="s">
        <v>159</v>
      </c>
      <c r="AU194" s="162" t="s">
        <v>92</v>
      </c>
      <c r="AV194" s="14" t="s">
        <v>153</v>
      </c>
      <c r="AW194" s="14" t="s">
        <v>42</v>
      </c>
      <c r="AX194" s="14" t="s">
        <v>90</v>
      </c>
      <c r="AY194" s="162" t="s">
        <v>146</v>
      </c>
    </row>
    <row r="195" spans="2:65" s="1" customFormat="1" ht="24.2" customHeight="1">
      <c r="B195" s="34"/>
      <c r="C195" s="129" t="s">
        <v>282</v>
      </c>
      <c r="D195" s="129" t="s">
        <v>148</v>
      </c>
      <c r="E195" s="130" t="s">
        <v>283</v>
      </c>
      <c r="F195" s="131" t="s">
        <v>284</v>
      </c>
      <c r="G195" s="132" t="s">
        <v>192</v>
      </c>
      <c r="H195" s="133">
        <v>0.3</v>
      </c>
      <c r="I195" s="134"/>
      <c r="J195" s="135">
        <f>ROUND(I195*H195,2)</f>
        <v>0</v>
      </c>
      <c r="K195" s="131" t="s">
        <v>152</v>
      </c>
      <c r="L195" s="34"/>
      <c r="M195" s="136" t="s">
        <v>44</v>
      </c>
      <c r="N195" s="137" t="s">
        <v>53</v>
      </c>
      <c r="P195" s="138">
        <f>O195*H195</f>
        <v>0</v>
      </c>
      <c r="Q195" s="138">
        <v>2.4399999999999999E-3</v>
      </c>
      <c r="R195" s="138">
        <f>Q195*H195</f>
        <v>7.319999999999999E-4</v>
      </c>
      <c r="S195" s="138">
        <v>5.6000000000000001E-2</v>
      </c>
      <c r="T195" s="139">
        <f>S195*H195</f>
        <v>1.6799999999999999E-2</v>
      </c>
      <c r="AR195" s="140" t="s">
        <v>153</v>
      </c>
      <c r="AT195" s="140" t="s">
        <v>148</v>
      </c>
      <c r="AU195" s="140" t="s">
        <v>92</v>
      </c>
      <c r="AY195" s="18" t="s">
        <v>146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8" t="s">
        <v>90</v>
      </c>
      <c r="BK195" s="141">
        <f>ROUND(I195*H195,2)</f>
        <v>0</v>
      </c>
      <c r="BL195" s="18" t="s">
        <v>153</v>
      </c>
      <c r="BM195" s="140" t="s">
        <v>285</v>
      </c>
    </row>
    <row r="196" spans="2:65" s="1" customFormat="1" ht="11.25">
      <c r="B196" s="34"/>
      <c r="D196" s="142" t="s">
        <v>155</v>
      </c>
      <c r="F196" s="143" t="s">
        <v>286</v>
      </c>
      <c r="I196" s="144"/>
      <c r="L196" s="34"/>
      <c r="M196" s="145"/>
      <c r="T196" s="55"/>
      <c r="AT196" s="18" t="s">
        <v>155</v>
      </c>
      <c r="AU196" s="18" t="s">
        <v>92</v>
      </c>
    </row>
    <row r="197" spans="2:65" s="12" customFormat="1" ht="11.25">
      <c r="B197" s="148"/>
      <c r="D197" s="146" t="s">
        <v>159</v>
      </c>
      <c r="E197" s="149" t="s">
        <v>44</v>
      </c>
      <c r="F197" s="150" t="s">
        <v>287</v>
      </c>
      <c r="H197" s="149" t="s">
        <v>44</v>
      </c>
      <c r="I197" s="151"/>
      <c r="L197" s="148"/>
      <c r="M197" s="152"/>
      <c r="T197" s="153"/>
      <c r="AT197" s="149" t="s">
        <v>159</v>
      </c>
      <c r="AU197" s="149" t="s">
        <v>92</v>
      </c>
      <c r="AV197" s="12" t="s">
        <v>90</v>
      </c>
      <c r="AW197" s="12" t="s">
        <v>42</v>
      </c>
      <c r="AX197" s="12" t="s">
        <v>82</v>
      </c>
      <c r="AY197" s="149" t="s">
        <v>146</v>
      </c>
    </row>
    <row r="198" spans="2:65" s="12" customFormat="1" ht="11.25">
      <c r="B198" s="148"/>
      <c r="D198" s="146" t="s">
        <v>159</v>
      </c>
      <c r="E198" s="149" t="s">
        <v>44</v>
      </c>
      <c r="F198" s="150" t="s">
        <v>288</v>
      </c>
      <c r="H198" s="149" t="s">
        <v>44</v>
      </c>
      <c r="I198" s="151"/>
      <c r="L198" s="148"/>
      <c r="M198" s="152"/>
      <c r="T198" s="153"/>
      <c r="AT198" s="149" t="s">
        <v>159</v>
      </c>
      <c r="AU198" s="149" t="s">
        <v>92</v>
      </c>
      <c r="AV198" s="12" t="s">
        <v>90</v>
      </c>
      <c r="AW198" s="12" t="s">
        <v>42</v>
      </c>
      <c r="AX198" s="12" t="s">
        <v>82</v>
      </c>
      <c r="AY198" s="149" t="s">
        <v>146</v>
      </c>
    </row>
    <row r="199" spans="2:65" s="13" customFormat="1" ht="11.25">
      <c r="B199" s="154"/>
      <c r="D199" s="146" t="s">
        <v>159</v>
      </c>
      <c r="E199" s="155" t="s">
        <v>44</v>
      </c>
      <c r="F199" s="156" t="s">
        <v>289</v>
      </c>
      <c r="H199" s="157">
        <v>0.15</v>
      </c>
      <c r="I199" s="158"/>
      <c r="L199" s="154"/>
      <c r="M199" s="159"/>
      <c r="T199" s="160"/>
      <c r="AT199" s="155" t="s">
        <v>159</v>
      </c>
      <c r="AU199" s="155" t="s">
        <v>92</v>
      </c>
      <c r="AV199" s="13" t="s">
        <v>92</v>
      </c>
      <c r="AW199" s="13" t="s">
        <v>42</v>
      </c>
      <c r="AX199" s="13" t="s">
        <v>82</v>
      </c>
      <c r="AY199" s="155" t="s">
        <v>146</v>
      </c>
    </row>
    <row r="200" spans="2:65" s="13" customFormat="1" ht="11.25">
      <c r="B200" s="154"/>
      <c r="D200" s="146" t="s">
        <v>159</v>
      </c>
      <c r="E200" s="155" t="s">
        <v>44</v>
      </c>
      <c r="F200" s="156" t="s">
        <v>290</v>
      </c>
      <c r="H200" s="157">
        <v>0.15</v>
      </c>
      <c r="I200" s="158"/>
      <c r="L200" s="154"/>
      <c r="M200" s="159"/>
      <c r="T200" s="160"/>
      <c r="AT200" s="155" t="s">
        <v>159</v>
      </c>
      <c r="AU200" s="155" t="s">
        <v>92</v>
      </c>
      <c r="AV200" s="13" t="s">
        <v>92</v>
      </c>
      <c r="AW200" s="13" t="s">
        <v>42</v>
      </c>
      <c r="AX200" s="13" t="s">
        <v>82</v>
      </c>
      <c r="AY200" s="155" t="s">
        <v>146</v>
      </c>
    </row>
    <row r="201" spans="2:65" s="14" customFormat="1" ht="11.25">
      <c r="B201" s="161"/>
      <c r="D201" s="146" t="s">
        <v>159</v>
      </c>
      <c r="E201" s="162" t="s">
        <v>44</v>
      </c>
      <c r="F201" s="163" t="s">
        <v>281</v>
      </c>
      <c r="H201" s="164">
        <v>0.3</v>
      </c>
      <c r="I201" s="165"/>
      <c r="L201" s="161"/>
      <c r="M201" s="166"/>
      <c r="T201" s="167"/>
      <c r="AT201" s="162" t="s">
        <v>159</v>
      </c>
      <c r="AU201" s="162" t="s">
        <v>92</v>
      </c>
      <c r="AV201" s="14" t="s">
        <v>153</v>
      </c>
      <c r="AW201" s="14" t="s">
        <v>42</v>
      </c>
      <c r="AX201" s="14" t="s">
        <v>90</v>
      </c>
      <c r="AY201" s="162" t="s">
        <v>146</v>
      </c>
    </row>
    <row r="202" spans="2:65" s="11" customFormat="1" ht="22.9" customHeight="1">
      <c r="B202" s="117"/>
      <c r="D202" s="118" t="s">
        <v>81</v>
      </c>
      <c r="E202" s="127" t="s">
        <v>291</v>
      </c>
      <c r="F202" s="127" t="s">
        <v>292</v>
      </c>
      <c r="I202" s="120"/>
      <c r="J202" s="128">
        <f>BK202</f>
        <v>0</v>
      </c>
      <c r="L202" s="117"/>
      <c r="M202" s="122"/>
      <c r="P202" s="123">
        <f>SUM(P203:P216)</f>
        <v>0</v>
      </c>
      <c r="R202" s="123">
        <f>SUM(R203:R216)</f>
        <v>0</v>
      </c>
      <c r="T202" s="124">
        <f>SUM(T203:T216)</f>
        <v>0</v>
      </c>
      <c r="AR202" s="118" t="s">
        <v>90</v>
      </c>
      <c r="AT202" s="125" t="s">
        <v>81</v>
      </c>
      <c r="AU202" s="125" t="s">
        <v>90</v>
      </c>
      <c r="AY202" s="118" t="s">
        <v>146</v>
      </c>
      <c r="BK202" s="126">
        <f>SUM(BK203:BK216)</f>
        <v>0</v>
      </c>
    </row>
    <row r="203" spans="2:65" s="1" customFormat="1" ht="24.2" customHeight="1">
      <c r="B203" s="34"/>
      <c r="C203" s="129" t="s">
        <v>7</v>
      </c>
      <c r="D203" s="129" t="s">
        <v>148</v>
      </c>
      <c r="E203" s="130" t="s">
        <v>293</v>
      </c>
      <c r="F203" s="131" t="s">
        <v>294</v>
      </c>
      <c r="G203" s="132" t="s">
        <v>295</v>
      </c>
      <c r="H203" s="133">
        <v>44.722999999999999</v>
      </c>
      <c r="I203" s="134"/>
      <c r="J203" s="135">
        <f>ROUND(I203*H203,2)</f>
        <v>0</v>
      </c>
      <c r="K203" s="131" t="s">
        <v>152</v>
      </c>
      <c r="L203" s="34"/>
      <c r="M203" s="136" t="s">
        <v>44</v>
      </c>
      <c r="N203" s="137" t="s">
        <v>53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153</v>
      </c>
      <c r="AT203" s="140" t="s">
        <v>148</v>
      </c>
      <c r="AU203" s="140" t="s">
        <v>92</v>
      </c>
      <c r="AY203" s="18" t="s">
        <v>146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8" t="s">
        <v>90</v>
      </c>
      <c r="BK203" s="141">
        <f>ROUND(I203*H203,2)</f>
        <v>0</v>
      </c>
      <c r="BL203" s="18" t="s">
        <v>153</v>
      </c>
      <c r="BM203" s="140" t="s">
        <v>296</v>
      </c>
    </row>
    <row r="204" spans="2:65" s="1" customFormat="1" ht="11.25">
      <c r="B204" s="34"/>
      <c r="D204" s="142" t="s">
        <v>155</v>
      </c>
      <c r="F204" s="143" t="s">
        <v>297</v>
      </c>
      <c r="I204" s="144"/>
      <c r="L204" s="34"/>
      <c r="M204" s="145"/>
      <c r="T204" s="55"/>
      <c r="AT204" s="18" t="s">
        <v>155</v>
      </c>
      <c r="AU204" s="18" t="s">
        <v>92</v>
      </c>
    </row>
    <row r="205" spans="2:65" s="1" customFormat="1" ht="21.75" customHeight="1">
      <c r="B205" s="34"/>
      <c r="C205" s="129" t="s">
        <v>298</v>
      </c>
      <c r="D205" s="129" t="s">
        <v>148</v>
      </c>
      <c r="E205" s="130" t="s">
        <v>299</v>
      </c>
      <c r="F205" s="131" t="s">
        <v>300</v>
      </c>
      <c r="G205" s="132" t="s">
        <v>295</v>
      </c>
      <c r="H205" s="133">
        <v>44.722999999999999</v>
      </c>
      <c r="I205" s="134"/>
      <c r="J205" s="135">
        <f>ROUND(I205*H205,2)</f>
        <v>0</v>
      </c>
      <c r="K205" s="131" t="s">
        <v>152</v>
      </c>
      <c r="L205" s="34"/>
      <c r="M205" s="136" t="s">
        <v>44</v>
      </c>
      <c r="N205" s="137" t="s">
        <v>53</v>
      </c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153</v>
      </c>
      <c r="AT205" s="140" t="s">
        <v>148</v>
      </c>
      <c r="AU205" s="140" t="s">
        <v>92</v>
      </c>
      <c r="AY205" s="18" t="s">
        <v>146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8" t="s">
        <v>90</v>
      </c>
      <c r="BK205" s="141">
        <f>ROUND(I205*H205,2)</f>
        <v>0</v>
      </c>
      <c r="BL205" s="18" t="s">
        <v>153</v>
      </c>
      <c r="BM205" s="140" t="s">
        <v>301</v>
      </c>
    </row>
    <row r="206" spans="2:65" s="1" customFormat="1" ht="11.25">
      <c r="B206" s="34"/>
      <c r="D206" s="142" t="s">
        <v>155</v>
      </c>
      <c r="F206" s="143" t="s">
        <v>302</v>
      </c>
      <c r="I206" s="144"/>
      <c r="L206" s="34"/>
      <c r="M206" s="145"/>
      <c r="T206" s="55"/>
      <c r="AT206" s="18" t="s">
        <v>155</v>
      </c>
      <c r="AU206" s="18" t="s">
        <v>92</v>
      </c>
    </row>
    <row r="207" spans="2:65" s="1" customFormat="1" ht="24.2" customHeight="1">
      <c r="B207" s="34"/>
      <c r="C207" s="129" t="s">
        <v>303</v>
      </c>
      <c r="D207" s="129" t="s">
        <v>148</v>
      </c>
      <c r="E207" s="130" t="s">
        <v>304</v>
      </c>
      <c r="F207" s="131" t="s">
        <v>305</v>
      </c>
      <c r="G207" s="132" t="s">
        <v>295</v>
      </c>
      <c r="H207" s="133">
        <v>849.73699999999997</v>
      </c>
      <c r="I207" s="134"/>
      <c r="J207" s="135">
        <f>ROUND(I207*H207,2)</f>
        <v>0</v>
      </c>
      <c r="K207" s="131" t="s">
        <v>152</v>
      </c>
      <c r="L207" s="34"/>
      <c r="M207" s="136" t="s">
        <v>44</v>
      </c>
      <c r="N207" s="137" t="s">
        <v>53</v>
      </c>
      <c r="P207" s="138">
        <f>O207*H207</f>
        <v>0</v>
      </c>
      <c r="Q207" s="138">
        <v>0</v>
      </c>
      <c r="R207" s="138">
        <f>Q207*H207</f>
        <v>0</v>
      </c>
      <c r="S207" s="138">
        <v>0</v>
      </c>
      <c r="T207" s="139">
        <f>S207*H207</f>
        <v>0</v>
      </c>
      <c r="AR207" s="140" t="s">
        <v>153</v>
      </c>
      <c r="AT207" s="140" t="s">
        <v>148</v>
      </c>
      <c r="AU207" s="140" t="s">
        <v>92</v>
      </c>
      <c r="AY207" s="18" t="s">
        <v>146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90</v>
      </c>
      <c r="BK207" s="141">
        <f>ROUND(I207*H207,2)</f>
        <v>0</v>
      </c>
      <c r="BL207" s="18" t="s">
        <v>153</v>
      </c>
      <c r="BM207" s="140" t="s">
        <v>306</v>
      </c>
    </row>
    <row r="208" spans="2:65" s="1" customFormat="1" ht="11.25">
      <c r="B208" s="34"/>
      <c r="D208" s="142" t="s">
        <v>155</v>
      </c>
      <c r="F208" s="143" t="s">
        <v>307</v>
      </c>
      <c r="I208" s="144"/>
      <c r="L208" s="34"/>
      <c r="M208" s="145"/>
      <c r="T208" s="55"/>
      <c r="AT208" s="18" t="s">
        <v>155</v>
      </c>
      <c r="AU208" s="18" t="s">
        <v>92</v>
      </c>
    </row>
    <row r="209" spans="2:65" s="1" customFormat="1" ht="19.5">
      <c r="B209" s="34"/>
      <c r="D209" s="146" t="s">
        <v>157</v>
      </c>
      <c r="F209" s="147" t="s">
        <v>308</v>
      </c>
      <c r="I209" s="144"/>
      <c r="L209" s="34"/>
      <c r="M209" s="145"/>
      <c r="T209" s="55"/>
      <c r="AT209" s="18" t="s">
        <v>157</v>
      </c>
      <c r="AU209" s="18" t="s">
        <v>92</v>
      </c>
    </row>
    <row r="210" spans="2:65" s="13" customFormat="1" ht="11.25">
      <c r="B210" s="154"/>
      <c r="D210" s="146" t="s">
        <v>159</v>
      </c>
      <c r="F210" s="156" t="s">
        <v>309</v>
      </c>
      <c r="H210" s="157">
        <v>849.73699999999997</v>
      </c>
      <c r="I210" s="158"/>
      <c r="L210" s="154"/>
      <c r="M210" s="159"/>
      <c r="T210" s="160"/>
      <c r="AT210" s="155" t="s">
        <v>159</v>
      </c>
      <c r="AU210" s="155" t="s">
        <v>92</v>
      </c>
      <c r="AV210" s="13" t="s">
        <v>92</v>
      </c>
      <c r="AW210" s="13" t="s">
        <v>4</v>
      </c>
      <c r="AX210" s="13" t="s">
        <v>90</v>
      </c>
      <c r="AY210" s="155" t="s">
        <v>146</v>
      </c>
    </row>
    <row r="211" spans="2:65" s="1" customFormat="1" ht="24.2" customHeight="1">
      <c r="B211" s="34"/>
      <c r="C211" s="129" t="s">
        <v>310</v>
      </c>
      <c r="D211" s="129" t="s">
        <v>148</v>
      </c>
      <c r="E211" s="130" t="s">
        <v>311</v>
      </c>
      <c r="F211" s="131" t="s">
        <v>312</v>
      </c>
      <c r="G211" s="132" t="s">
        <v>295</v>
      </c>
      <c r="H211" s="133">
        <v>22.349</v>
      </c>
      <c r="I211" s="134"/>
      <c r="J211" s="135">
        <f>ROUND(I211*H211,2)</f>
        <v>0</v>
      </c>
      <c r="K211" s="131" t="s">
        <v>152</v>
      </c>
      <c r="L211" s="34"/>
      <c r="M211" s="136" t="s">
        <v>44</v>
      </c>
      <c r="N211" s="137" t="s">
        <v>53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153</v>
      </c>
      <c r="AT211" s="140" t="s">
        <v>148</v>
      </c>
      <c r="AU211" s="140" t="s">
        <v>92</v>
      </c>
      <c r="AY211" s="18" t="s">
        <v>146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8" t="s">
        <v>90</v>
      </c>
      <c r="BK211" s="141">
        <f>ROUND(I211*H211,2)</f>
        <v>0</v>
      </c>
      <c r="BL211" s="18" t="s">
        <v>153</v>
      </c>
      <c r="BM211" s="140" t="s">
        <v>313</v>
      </c>
    </row>
    <row r="212" spans="2:65" s="1" customFormat="1" ht="11.25">
      <c r="B212" s="34"/>
      <c r="D212" s="142" t="s">
        <v>155</v>
      </c>
      <c r="F212" s="143" t="s">
        <v>314</v>
      </c>
      <c r="I212" s="144"/>
      <c r="L212" s="34"/>
      <c r="M212" s="145"/>
      <c r="T212" s="55"/>
      <c r="AT212" s="18" t="s">
        <v>155</v>
      </c>
      <c r="AU212" s="18" t="s">
        <v>92</v>
      </c>
    </row>
    <row r="213" spans="2:65" s="1" customFormat="1" ht="24.2" customHeight="1">
      <c r="B213" s="34"/>
      <c r="C213" s="129" t="s">
        <v>315</v>
      </c>
      <c r="D213" s="129" t="s">
        <v>148</v>
      </c>
      <c r="E213" s="130" t="s">
        <v>316</v>
      </c>
      <c r="F213" s="131" t="s">
        <v>317</v>
      </c>
      <c r="G213" s="132" t="s">
        <v>295</v>
      </c>
      <c r="H213" s="133">
        <v>16.257999999999999</v>
      </c>
      <c r="I213" s="134"/>
      <c r="J213" s="135">
        <f>ROUND(I213*H213,2)</f>
        <v>0</v>
      </c>
      <c r="K213" s="131" t="s">
        <v>152</v>
      </c>
      <c r="L213" s="34"/>
      <c r="M213" s="136" t="s">
        <v>44</v>
      </c>
      <c r="N213" s="137" t="s">
        <v>53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153</v>
      </c>
      <c r="AT213" s="140" t="s">
        <v>148</v>
      </c>
      <c r="AU213" s="140" t="s">
        <v>92</v>
      </c>
      <c r="AY213" s="18" t="s">
        <v>146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8" t="s">
        <v>90</v>
      </c>
      <c r="BK213" s="141">
        <f>ROUND(I213*H213,2)</f>
        <v>0</v>
      </c>
      <c r="BL213" s="18" t="s">
        <v>153</v>
      </c>
      <c r="BM213" s="140" t="s">
        <v>318</v>
      </c>
    </row>
    <row r="214" spans="2:65" s="1" customFormat="1" ht="11.25">
      <c r="B214" s="34"/>
      <c r="D214" s="142" t="s">
        <v>155</v>
      </c>
      <c r="F214" s="143" t="s">
        <v>319</v>
      </c>
      <c r="I214" s="144"/>
      <c r="L214" s="34"/>
      <c r="M214" s="145"/>
      <c r="T214" s="55"/>
      <c r="AT214" s="18" t="s">
        <v>155</v>
      </c>
      <c r="AU214" s="18" t="s">
        <v>92</v>
      </c>
    </row>
    <row r="215" spans="2:65" s="1" customFormat="1" ht="24.2" customHeight="1">
      <c r="B215" s="34"/>
      <c r="C215" s="129" t="s">
        <v>320</v>
      </c>
      <c r="D215" s="129" t="s">
        <v>148</v>
      </c>
      <c r="E215" s="130" t="s">
        <v>321</v>
      </c>
      <c r="F215" s="131" t="s">
        <v>322</v>
      </c>
      <c r="G215" s="132" t="s">
        <v>295</v>
      </c>
      <c r="H215" s="133">
        <v>6.1159999999999997</v>
      </c>
      <c r="I215" s="134"/>
      <c r="J215" s="135">
        <f>ROUND(I215*H215,2)</f>
        <v>0</v>
      </c>
      <c r="K215" s="131" t="s">
        <v>152</v>
      </c>
      <c r="L215" s="34"/>
      <c r="M215" s="136" t="s">
        <v>44</v>
      </c>
      <c r="N215" s="137" t="s">
        <v>53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153</v>
      </c>
      <c r="AT215" s="140" t="s">
        <v>148</v>
      </c>
      <c r="AU215" s="140" t="s">
        <v>92</v>
      </c>
      <c r="AY215" s="18" t="s">
        <v>146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8" t="s">
        <v>90</v>
      </c>
      <c r="BK215" s="141">
        <f>ROUND(I215*H215,2)</f>
        <v>0</v>
      </c>
      <c r="BL215" s="18" t="s">
        <v>153</v>
      </c>
      <c r="BM215" s="140" t="s">
        <v>323</v>
      </c>
    </row>
    <row r="216" spans="2:65" s="1" customFormat="1" ht="11.25">
      <c r="B216" s="34"/>
      <c r="D216" s="142" t="s">
        <v>155</v>
      </c>
      <c r="F216" s="143" t="s">
        <v>324</v>
      </c>
      <c r="I216" s="144"/>
      <c r="L216" s="34"/>
      <c r="M216" s="145"/>
      <c r="T216" s="55"/>
      <c r="AT216" s="18" t="s">
        <v>155</v>
      </c>
      <c r="AU216" s="18" t="s">
        <v>92</v>
      </c>
    </row>
    <row r="217" spans="2:65" s="11" customFormat="1" ht="22.9" customHeight="1">
      <c r="B217" s="117"/>
      <c r="D217" s="118" t="s">
        <v>81</v>
      </c>
      <c r="E217" s="127" t="s">
        <v>325</v>
      </c>
      <c r="F217" s="127" t="s">
        <v>326</v>
      </c>
      <c r="I217" s="120"/>
      <c r="J217" s="128">
        <f>BK217</f>
        <v>0</v>
      </c>
      <c r="L217" s="117"/>
      <c r="M217" s="122"/>
      <c r="P217" s="123">
        <f>SUM(P218:P219)</f>
        <v>0</v>
      </c>
      <c r="R217" s="123">
        <f>SUM(R218:R219)</f>
        <v>0</v>
      </c>
      <c r="T217" s="124">
        <f>SUM(T218:T219)</f>
        <v>0</v>
      </c>
      <c r="AR217" s="118" t="s">
        <v>90</v>
      </c>
      <c r="AT217" s="125" t="s">
        <v>81</v>
      </c>
      <c r="AU217" s="125" t="s">
        <v>90</v>
      </c>
      <c r="AY217" s="118" t="s">
        <v>146</v>
      </c>
      <c r="BK217" s="126">
        <f>SUM(BK218:BK219)</f>
        <v>0</v>
      </c>
    </row>
    <row r="218" spans="2:65" s="1" customFormat="1" ht="24.2" customHeight="1">
      <c r="B218" s="34"/>
      <c r="C218" s="129" t="s">
        <v>327</v>
      </c>
      <c r="D218" s="129" t="s">
        <v>148</v>
      </c>
      <c r="E218" s="130" t="s">
        <v>328</v>
      </c>
      <c r="F218" s="131" t="s">
        <v>329</v>
      </c>
      <c r="G218" s="132" t="s">
        <v>295</v>
      </c>
      <c r="H218" s="133">
        <v>3.8839999999999999</v>
      </c>
      <c r="I218" s="134"/>
      <c r="J218" s="135">
        <f>ROUND(I218*H218,2)</f>
        <v>0</v>
      </c>
      <c r="K218" s="131" t="s">
        <v>152</v>
      </c>
      <c r="L218" s="34"/>
      <c r="M218" s="136" t="s">
        <v>44</v>
      </c>
      <c r="N218" s="137" t="s">
        <v>53</v>
      </c>
      <c r="P218" s="138">
        <f>O218*H218</f>
        <v>0</v>
      </c>
      <c r="Q218" s="138">
        <v>0</v>
      </c>
      <c r="R218" s="138">
        <f>Q218*H218</f>
        <v>0</v>
      </c>
      <c r="S218" s="138">
        <v>0</v>
      </c>
      <c r="T218" s="139">
        <f>S218*H218</f>
        <v>0</v>
      </c>
      <c r="AR218" s="140" t="s">
        <v>153</v>
      </c>
      <c r="AT218" s="140" t="s">
        <v>148</v>
      </c>
      <c r="AU218" s="140" t="s">
        <v>92</v>
      </c>
      <c r="AY218" s="18" t="s">
        <v>146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90</v>
      </c>
      <c r="BK218" s="141">
        <f>ROUND(I218*H218,2)</f>
        <v>0</v>
      </c>
      <c r="BL218" s="18" t="s">
        <v>153</v>
      </c>
      <c r="BM218" s="140" t="s">
        <v>330</v>
      </c>
    </row>
    <row r="219" spans="2:65" s="1" customFormat="1" ht="11.25">
      <c r="B219" s="34"/>
      <c r="D219" s="142" t="s">
        <v>155</v>
      </c>
      <c r="F219" s="143" t="s">
        <v>331</v>
      </c>
      <c r="I219" s="144"/>
      <c r="L219" s="34"/>
      <c r="M219" s="145"/>
      <c r="T219" s="55"/>
      <c r="AT219" s="18" t="s">
        <v>155</v>
      </c>
      <c r="AU219" s="18" t="s">
        <v>92</v>
      </c>
    </row>
    <row r="220" spans="2:65" s="11" customFormat="1" ht="25.9" customHeight="1">
      <c r="B220" s="117"/>
      <c r="D220" s="118" t="s">
        <v>81</v>
      </c>
      <c r="E220" s="119" t="s">
        <v>332</v>
      </c>
      <c r="F220" s="119" t="s">
        <v>333</v>
      </c>
      <c r="I220" s="120"/>
      <c r="J220" s="121">
        <f>BK220</f>
        <v>0</v>
      </c>
      <c r="L220" s="117"/>
      <c r="M220" s="122"/>
      <c r="P220" s="123">
        <f>P221+P257+P263+P268+P315+P321+P377+P408+P413+P465+P477+P485+P502+P512</f>
        <v>0</v>
      </c>
      <c r="R220" s="123">
        <f>R221+R257+R263+R268+R315+R321+R377+R408+R413+R465+R477+R485+R502+R512</f>
        <v>4.1554490000000008</v>
      </c>
      <c r="T220" s="124">
        <f>T221+T257+T263+T268+T315+T321+T377+T408+T413+T465+T477+T485+T502+T512</f>
        <v>12.475978189999999</v>
      </c>
      <c r="AR220" s="118" t="s">
        <v>92</v>
      </c>
      <c r="AT220" s="125" t="s">
        <v>81</v>
      </c>
      <c r="AU220" s="125" t="s">
        <v>82</v>
      </c>
      <c r="AY220" s="118" t="s">
        <v>146</v>
      </c>
      <c r="BK220" s="126">
        <f>BK221+BK257+BK263+BK268+BK315+BK321+BK377+BK408+BK413+BK465+BK477+BK485+BK502+BK512</f>
        <v>0</v>
      </c>
    </row>
    <row r="221" spans="2:65" s="11" customFormat="1" ht="22.9" customHeight="1">
      <c r="B221" s="117"/>
      <c r="D221" s="118" t="s">
        <v>81</v>
      </c>
      <c r="E221" s="127" t="s">
        <v>334</v>
      </c>
      <c r="F221" s="127" t="s">
        <v>335</v>
      </c>
      <c r="I221" s="120"/>
      <c r="J221" s="128">
        <f>BK221</f>
        <v>0</v>
      </c>
      <c r="L221" s="117"/>
      <c r="M221" s="122"/>
      <c r="P221" s="123">
        <f>SUM(P222:P256)</f>
        <v>0</v>
      </c>
      <c r="R221" s="123">
        <f>SUM(R222:R256)</f>
        <v>0</v>
      </c>
      <c r="T221" s="124">
        <f>SUM(T222:T256)</f>
        <v>4.6086836000000009</v>
      </c>
      <c r="AR221" s="118" t="s">
        <v>92</v>
      </c>
      <c r="AT221" s="125" t="s">
        <v>81</v>
      </c>
      <c r="AU221" s="125" t="s">
        <v>90</v>
      </c>
      <c r="AY221" s="118" t="s">
        <v>146</v>
      </c>
      <c r="BK221" s="126">
        <f>SUM(BK222:BK256)</f>
        <v>0</v>
      </c>
    </row>
    <row r="222" spans="2:65" s="1" customFormat="1" ht="16.5" customHeight="1">
      <c r="B222" s="34"/>
      <c r="C222" s="129" t="s">
        <v>336</v>
      </c>
      <c r="D222" s="129" t="s">
        <v>148</v>
      </c>
      <c r="E222" s="130" t="s">
        <v>337</v>
      </c>
      <c r="F222" s="131" t="s">
        <v>338</v>
      </c>
      <c r="G222" s="132" t="s">
        <v>151</v>
      </c>
      <c r="H222" s="133">
        <v>589.11</v>
      </c>
      <c r="I222" s="134"/>
      <c r="J222" s="135">
        <f>ROUND(I222*H222,2)</f>
        <v>0</v>
      </c>
      <c r="K222" s="131" t="s">
        <v>152</v>
      </c>
      <c r="L222" s="34"/>
      <c r="M222" s="136" t="s">
        <v>44</v>
      </c>
      <c r="N222" s="137" t="s">
        <v>53</v>
      </c>
      <c r="P222" s="138">
        <f>O222*H222</f>
        <v>0</v>
      </c>
      <c r="Q222" s="138">
        <v>0</v>
      </c>
      <c r="R222" s="138">
        <f>Q222*H222</f>
        <v>0</v>
      </c>
      <c r="S222" s="138">
        <v>6.6E-4</v>
      </c>
      <c r="T222" s="139">
        <f>S222*H222</f>
        <v>0.38881260000000001</v>
      </c>
      <c r="AR222" s="140" t="s">
        <v>250</v>
      </c>
      <c r="AT222" s="140" t="s">
        <v>148</v>
      </c>
      <c r="AU222" s="140" t="s">
        <v>92</v>
      </c>
      <c r="AY222" s="18" t="s">
        <v>146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8" t="s">
        <v>90</v>
      </c>
      <c r="BK222" s="141">
        <f>ROUND(I222*H222,2)</f>
        <v>0</v>
      </c>
      <c r="BL222" s="18" t="s">
        <v>250</v>
      </c>
      <c r="BM222" s="140" t="s">
        <v>339</v>
      </c>
    </row>
    <row r="223" spans="2:65" s="1" customFormat="1" ht="11.25">
      <c r="B223" s="34"/>
      <c r="D223" s="142" t="s">
        <v>155</v>
      </c>
      <c r="F223" s="143" t="s">
        <v>340</v>
      </c>
      <c r="I223" s="144"/>
      <c r="L223" s="34"/>
      <c r="M223" s="145"/>
      <c r="T223" s="55"/>
      <c r="AT223" s="18" t="s">
        <v>155</v>
      </c>
      <c r="AU223" s="18" t="s">
        <v>92</v>
      </c>
    </row>
    <row r="224" spans="2:65" s="12" customFormat="1" ht="22.5">
      <c r="B224" s="148"/>
      <c r="D224" s="146" t="s">
        <v>159</v>
      </c>
      <c r="E224" s="149" t="s">
        <v>44</v>
      </c>
      <c r="F224" s="150" t="s">
        <v>254</v>
      </c>
      <c r="H224" s="149" t="s">
        <v>44</v>
      </c>
      <c r="I224" s="151"/>
      <c r="L224" s="148"/>
      <c r="M224" s="152"/>
      <c r="T224" s="153"/>
      <c r="AT224" s="149" t="s">
        <v>159</v>
      </c>
      <c r="AU224" s="149" t="s">
        <v>92</v>
      </c>
      <c r="AV224" s="12" t="s">
        <v>90</v>
      </c>
      <c r="AW224" s="12" t="s">
        <v>42</v>
      </c>
      <c r="AX224" s="12" t="s">
        <v>82</v>
      </c>
      <c r="AY224" s="149" t="s">
        <v>146</v>
      </c>
    </row>
    <row r="225" spans="2:65" s="12" customFormat="1" ht="11.25">
      <c r="B225" s="148"/>
      <c r="D225" s="146" t="s">
        <v>159</v>
      </c>
      <c r="E225" s="149" t="s">
        <v>44</v>
      </c>
      <c r="F225" s="150" t="s">
        <v>268</v>
      </c>
      <c r="H225" s="149" t="s">
        <v>44</v>
      </c>
      <c r="I225" s="151"/>
      <c r="L225" s="148"/>
      <c r="M225" s="152"/>
      <c r="T225" s="153"/>
      <c r="AT225" s="149" t="s">
        <v>159</v>
      </c>
      <c r="AU225" s="149" t="s">
        <v>92</v>
      </c>
      <c r="AV225" s="12" t="s">
        <v>90</v>
      </c>
      <c r="AW225" s="12" t="s">
        <v>42</v>
      </c>
      <c r="AX225" s="12" t="s">
        <v>82</v>
      </c>
      <c r="AY225" s="149" t="s">
        <v>146</v>
      </c>
    </row>
    <row r="226" spans="2:65" s="13" customFormat="1" ht="11.25">
      <c r="B226" s="154"/>
      <c r="D226" s="146" t="s">
        <v>159</v>
      </c>
      <c r="E226" s="155" t="s">
        <v>44</v>
      </c>
      <c r="F226" s="156" t="s">
        <v>341</v>
      </c>
      <c r="H226" s="157">
        <v>247.7</v>
      </c>
      <c r="I226" s="158"/>
      <c r="L226" s="154"/>
      <c r="M226" s="159"/>
      <c r="T226" s="160"/>
      <c r="AT226" s="155" t="s">
        <v>159</v>
      </c>
      <c r="AU226" s="155" t="s">
        <v>92</v>
      </c>
      <c r="AV226" s="13" t="s">
        <v>92</v>
      </c>
      <c r="AW226" s="13" t="s">
        <v>42</v>
      </c>
      <c r="AX226" s="13" t="s">
        <v>82</v>
      </c>
      <c r="AY226" s="155" t="s">
        <v>146</v>
      </c>
    </row>
    <row r="227" spans="2:65" s="15" customFormat="1" ht="11.25">
      <c r="B227" s="168"/>
      <c r="D227" s="146" t="s">
        <v>159</v>
      </c>
      <c r="E227" s="169" t="s">
        <v>44</v>
      </c>
      <c r="F227" s="170" t="s">
        <v>342</v>
      </c>
      <c r="H227" s="171">
        <v>247.7</v>
      </c>
      <c r="I227" s="172"/>
      <c r="L227" s="168"/>
      <c r="M227" s="173"/>
      <c r="T227" s="174"/>
      <c r="AT227" s="169" t="s">
        <v>159</v>
      </c>
      <c r="AU227" s="169" t="s">
        <v>92</v>
      </c>
      <c r="AV227" s="15" t="s">
        <v>169</v>
      </c>
      <c r="AW227" s="15" t="s">
        <v>42</v>
      </c>
      <c r="AX227" s="15" t="s">
        <v>82</v>
      </c>
      <c r="AY227" s="169" t="s">
        <v>146</v>
      </c>
    </row>
    <row r="228" spans="2:65" s="12" customFormat="1" ht="11.25">
      <c r="B228" s="148"/>
      <c r="D228" s="146" t="s">
        <v>159</v>
      </c>
      <c r="E228" s="149" t="s">
        <v>44</v>
      </c>
      <c r="F228" s="150" t="s">
        <v>343</v>
      </c>
      <c r="H228" s="149" t="s">
        <v>44</v>
      </c>
      <c r="I228" s="151"/>
      <c r="L228" s="148"/>
      <c r="M228" s="152"/>
      <c r="T228" s="153"/>
      <c r="AT228" s="149" t="s">
        <v>159</v>
      </c>
      <c r="AU228" s="149" t="s">
        <v>92</v>
      </c>
      <c r="AV228" s="12" t="s">
        <v>90</v>
      </c>
      <c r="AW228" s="12" t="s">
        <v>42</v>
      </c>
      <c r="AX228" s="12" t="s">
        <v>82</v>
      </c>
      <c r="AY228" s="149" t="s">
        <v>146</v>
      </c>
    </row>
    <row r="229" spans="2:65" s="13" customFormat="1" ht="11.25">
      <c r="B229" s="154"/>
      <c r="D229" s="146" t="s">
        <v>159</v>
      </c>
      <c r="E229" s="155" t="s">
        <v>44</v>
      </c>
      <c r="F229" s="156" t="s">
        <v>256</v>
      </c>
      <c r="H229" s="157">
        <v>7.21</v>
      </c>
      <c r="I229" s="158"/>
      <c r="L229" s="154"/>
      <c r="M229" s="159"/>
      <c r="T229" s="160"/>
      <c r="AT229" s="155" t="s">
        <v>159</v>
      </c>
      <c r="AU229" s="155" t="s">
        <v>92</v>
      </c>
      <c r="AV229" s="13" t="s">
        <v>92</v>
      </c>
      <c r="AW229" s="13" t="s">
        <v>42</v>
      </c>
      <c r="AX229" s="13" t="s">
        <v>82</v>
      </c>
      <c r="AY229" s="155" t="s">
        <v>146</v>
      </c>
    </row>
    <row r="230" spans="2:65" s="13" customFormat="1" ht="11.25">
      <c r="B230" s="154"/>
      <c r="D230" s="146" t="s">
        <v>159</v>
      </c>
      <c r="E230" s="155" t="s">
        <v>44</v>
      </c>
      <c r="F230" s="156" t="s">
        <v>344</v>
      </c>
      <c r="H230" s="157">
        <v>334.2</v>
      </c>
      <c r="I230" s="158"/>
      <c r="L230" s="154"/>
      <c r="M230" s="159"/>
      <c r="T230" s="160"/>
      <c r="AT230" s="155" t="s">
        <v>159</v>
      </c>
      <c r="AU230" s="155" t="s">
        <v>92</v>
      </c>
      <c r="AV230" s="13" t="s">
        <v>92</v>
      </c>
      <c r="AW230" s="13" t="s">
        <v>42</v>
      </c>
      <c r="AX230" s="13" t="s">
        <v>82</v>
      </c>
      <c r="AY230" s="155" t="s">
        <v>146</v>
      </c>
    </row>
    <row r="231" spans="2:65" s="15" customFormat="1" ht="11.25">
      <c r="B231" s="168"/>
      <c r="D231" s="146" t="s">
        <v>159</v>
      </c>
      <c r="E231" s="169" t="s">
        <v>44</v>
      </c>
      <c r="F231" s="170" t="s">
        <v>342</v>
      </c>
      <c r="H231" s="171">
        <v>341.40999999999997</v>
      </c>
      <c r="I231" s="172"/>
      <c r="L231" s="168"/>
      <c r="M231" s="173"/>
      <c r="T231" s="174"/>
      <c r="AT231" s="169" t="s">
        <v>159</v>
      </c>
      <c r="AU231" s="169" t="s">
        <v>92</v>
      </c>
      <c r="AV231" s="15" t="s">
        <v>169</v>
      </c>
      <c r="AW231" s="15" t="s">
        <v>42</v>
      </c>
      <c r="AX231" s="15" t="s">
        <v>82</v>
      </c>
      <c r="AY231" s="169" t="s">
        <v>146</v>
      </c>
    </row>
    <row r="232" spans="2:65" s="14" customFormat="1" ht="11.25">
      <c r="B232" s="161"/>
      <c r="D232" s="146" t="s">
        <v>159</v>
      </c>
      <c r="E232" s="162" t="s">
        <v>44</v>
      </c>
      <c r="F232" s="163" t="s">
        <v>281</v>
      </c>
      <c r="H232" s="164">
        <v>589.11</v>
      </c>
      <c r="I232" s="165"/>
      <c r="L232" s="161"/>
      <c r="M232" s="166"/>
      <c r="T232" s="167"/>
      <c r="AT232" s="162" t="s">
        <v>159</v>
      </c>
      <c r="AU232" s="162" t="s">
        <v>92</v>
      </c>
      <c r="AV232" s="14" t="s">
        <v>153</v>
      </c>
      <c r="AW232" s="14" t="s">
        <v>42</v>
      </c>
      <c r="AX232" s="14" t="s">
        <v>90</v>
      </c>
      <c r="AY232" s="162" t="s">
        <v>146</v>
      </c>
    </row>
    <row r="233" spans="2:65" s="1" customFormat="1" ht="21.75" customHeight="1">
      <c r="B233" s="34"/>
      <c r="C233" s="129" t="s">
        <v>345</v>
      </c>
      <c r="D233" s="129" t="s">
        <v>148</v>
      </c>
      <c r="E233" s="130" t="s">
        <v>346</v>
      </c>
      <c r="F233" s="131" t="s">
        <v>347</v>
      </c>
      <c r="G233" s="132" t="s">
        <v>151</v>
      </c>
      <c r="H233" s="133">
        <v>341.41</v>
      </c>
      <c r="I233" s="134"/>
      <c r="J233" s="135">
        <f>ROUND(I233*H233,2)</f>
        <v>0</v>
      </c>
      <c r="K233" s="131" t="s">
        <v>152</v>
      </c>
      <c r="L233" s="34"/>
      <c r="M233" s="136" t="s">
        <v>44</v>
      </c>
      <c r="N233" s="137" t="s">
        <v>53</v>
      </c>
      <c r="P233" s="138">
        <f>O233*H233</f>
        <v>0</v>
      </c>
      <c r="Q233" s="138">
        <v>0</v>
      </c>
      <c r="R233" s="138">
        <f>Q233*H233</f>
        <v>0</v>
      </c>
      <c r="S233" s="138">
        <v>5.4999999999999997E-3</v>
      </c>
      <c r="T233" s="139">
        <f>S233*H233</f>
        <v>1.8777550000000001</v>
      </c>
      <c r="AR233" s="140" t="s">
        <v>250</v>
      </c>
      <c r="AT233" s="140" t="s">
        <v>148</v>
      </c>
      <c r="AU233" s="140" t="s">
        <v>92</v>
      </c>
      <c r="AY233" s="18" t="s">
        <v>146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8" t="s">
        <v>90</v>
      </c>
      <c r="BK233" s="141">
        <f>ROUND(I233*H233,2)</f>
        <v>0</v>
      </c>
      <c r="BL233" s="18" t="s">
        <v>250</v>
      </c>
      <c r="BM233" s="140" t="s">
        <v>348</v>
      </c>
    </row>
    <row r="234" spans="2:65" s="1" customFormat="1" ht="11.25">
      <c r="B234" s="34"/>
      <c r="D234" s="142" t="s">
        <v>155</v>
      </c>
      <c r="F234" s="143" t="s">
        <v>349</v>
      </c>
      <c r="I234" s="144"/>
      <c r="L234" s="34"/>
      <c r="M234" s="145"/>
      <c r="T234" s="55"/>
      <c r="AT234" s="18" t="s">
        <v>155</v>
      </c>
      <c r="AU234" s="18" t="s">
        <v>92</v>
      </c>
    </row>
    <row r="235" spans="2:65" s="12" customFormat="1" ht="22.5">
      <c r="B235" s="148"/>
      <c r="D235" s="146" t="s">
        <v>159</v>
      </c>
      <c r="E235" s="149" t="s">
        <v>44</v>
      </c>
      <c r="F235" s="150" t="s">
        <v>254</v>
      </c>
      <c r="H235" s="149" t="s">
        <v>44</v>
      </c>
      <c r="I235" s="151"/>
      <c r="L235" s="148"/>
      <c r="M235" s="152"/>
      <c r="T235" s="153"/>
      <c r="AT235" s="149" t="s">
        <v>159</v>
      </c>
      <c r="AU235" s="149" t="s">
        <v>92</v>
      </c>
      <c r="AV235" s="12" t="s">
        <v>90</v>
      </c>
      <c r="AW235" s="12" t="s">
        <v>42</v>
      </c>
      <c r="AX235" s="12" t="s">
        <v>82</v>
      </c>
      <c r="AY235" s="149" t="s">
        <v>146</v>
      </c>
    </row>
    <row r="236" spans="2:65" s="12" customFormat="1" ht="11.25">
      <c r="B236" s="148"/>
      <c r="D236" s="146" t="s">
        <v>159</v>
      </c>
      <c r="E236" s="149" t="s">
        <v>44</v>
      </c>
      <c r="F236" s="150" t="s">
        <v>343</v>
      </c>
      <c r="H236" s="149" t="s">
        <v>44</v>
      </c>
      <c r="I236" s="151"/>
      <c r="L236" s="148"/>
      <c r="M236" s="152"/>
      <c r="T236" s="153"/>
      <c r="AT236" s="149" t="s">
        <v>159</v>
      </c>
      <c r="AU236" s="149" t="s">
        <v>92</v>
      </c>
      <c r="AV236" s="12" t="s">
        <v>90</v>
      </c>
      <c r="AW236" s="12" t="s">
        <v>42</v>
      </c>
      <c r="AX236" s="12" t="s">
        <v>82</v>
      </c>
      <c r="AY236" s="149" t="s">
        <v>146</v>
      </c>
    </row>
    <row r="237" spans="2:65" s="13" customFormat="1" ht="11.25">
      <c r="B237" s="154"/>
      <c r="D237" s="146" t="s">
        <v>159</v>
      </c>
      <c r="E237" s="155" t="s">
        <v>44</v>
      </c>
      <c r="F237" s="156" t="s">
        <v>256</v>
      </c>
      <c r="H237" s="157">
        <v>7.21</v>
      </c>
      <c r="I237" s="158"/>
      <c r="L237" s="154"/>
      <c r="M237" s="159"/>
      <c r="T237" s="160"/>
      <c r="AT237" s="155" t="s">
        <v>159</v>
      </c>
      <c r="AU237" s="155" t="s">
        <v>92</v>
      </c>
      <c r="AV237" s="13" t="s">
        <v>92</v>
      </c>
      <c r="AW237" s="13" t="s">
        <v>42</v>
      </c>
      <c r="AX237" s="13" t="s">
        <v>82</v>
      </c>
      <c r="AY237" s="155" t="s">
        <v>146</v>
      </c>
    </row>
    <row r="238" spans="2:65" s="13" customFormat="1" ht="11.25">
      <c r="B238" s="154"/>
      <c r="D238" s="146" t="s">
        <v>159</v>
      </c>
      <c r="E238" s="155" t="s">
        <v>44</v>
      </c>
      <c r="F238" s="156" t="s">
        <v>344</v>
      </c>
      <c r="H238" s="157">
        <v>334.2</v>
      </c>
      <c r="I238" s="158"/>
      <c r="L238" s="154"/>
      <c r="M238" s="159"/>
      <c r="T238" s="160"/>
      <c r="AT238" s="155" t="s">
        <v>159</v>
      </c>
      <c r="AU238" s="155" t="s">
        <v>92</v>
      </c>
      <c r="AV238" s="13" t="s">
        <v>92</v>
      </c>
      <c r="AW238" s="13" t="s">
        <v>42</v>
      </c>
      <c r="AX238" s="13" t="s">
        <v>82</v>
      </c>
      <c r="AY238" s="155" t="s">
        <v>146</v>
      </c>
    </row>
    <row r="239" spans="2:65" s="14" customFormat="1" ht="11.25">
      <c r="B239" s="161"/>
      <c r="D239" s="146" t="s">
        <v>159</v>
      </c>
      <c r="E239" s="162" t="s">
        <v>44</v>
      </c>
      <c r="F239" s="163" t="s">
        <v>281</v>
      </c>
      <c r="H239" s="164">
        <v>341.40999999999997</v>
      </c>
      <c r="I239" s="165"/>
      <c r="L239" s="161"/>
      <c r="M239" s="166"/>
      <c r="T239" s="167"/>
      <c r="AT239" s="162" t="s">
        <v>159</v>
      </c>
      <c r="AU239" s="162" t="s">
        <v>92</v>
      </c>
      <c r="AV239" s="14" t="s">
        <v>153</v>
      </c>
      <c r="AW239" s="14" t="s">
        <v>42</v>
      </c>
      <c r="AX239" s="14" t="s">
        <v>90</v>
      </c>
      <c r="AY239" s="162" t="s">
        <v>146</v>
      </c>
    </row>
    <row r="240" spans="2:65" s="1" customFormat="1" ht="24.2" customHeight="1">
      <c r="B240" s="34"/>
      <c r="C240" s="129" t="s">
        <v>350</v>
      </c>
      <c r="D240" s="129" t="s">
        <v>148</v>
      </c>
      <c r="E240" s="130" t="s">
        <v>351</v>
      </c>
      <c r="F240" s="131" t="s">
        <v>352</v>
      </c>
      <c r="G240" s="132" t="s">
        <v>151</v>
      </c>
      <c r="H240" s="133">
        <v>247.7</v>
      </c>
      <c r="I240" s="134"/>
      <c r="J240" s="135">
        <f>ROUND(I240*H240,2)</f>
        <v>0</v>
      </c>
      <c r="K240" s="131" t="s">
        <v>152</v>
      </c>
      <c r="L240" s="34"/>
      <c r="M240" s="136" t="s">
        <v>44</v>
      </c>
      <c r="N240" s="137" t="s">
        <v>53</v>
      </c>
      <c r="P240" s="138">
        <f>O240*H240</f>
        <v>0</v>
      </c>
      <c r="Q240" s="138">
        <v>0</v>
      </c>
      <c r="R240" s="138">
        <f>Q240*H240</f>
        <v>0</v>
      </c>
      <c r="S240" s="138">
        <v>3.5999999999999999E-3</v>
      </c>
      <c r="T240" s="139">
        <f>S240*H240</f>
        <v>0.89171999999999996</v>
      </c>
      <c r="AR240" s="140" t="s">
        <v>250</v>
      </c>
      <c r="AT240" s="140" t="s">
        <v>148</v>
      </c>
      <c r="AU240" s="140" t="s">
        <v>92</v>
      </c>
      <c r="AY240" s="18" t="s">
        <v>146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8" t="s">
        <v>90</v>
      </c>
      <c r="BK240" s="141">
        <f>ROUND(I240*H240,2)</f>
        <v>0</v>
      </c>
      <c r="BL240" s="18" t="s">
        <v>250</v>
      </c>
      <c r="BM240" s="140" t="s">
        <v>353</v>
      </c>
    </row>
    <row r="241" spans="2:65" s="1" customFormat="1" ht="11.25">
      <c r="B241" s="34"/>
      <c r="D241" s="142" t="s">
        <v>155</v>
      </c>
      <c r="F241" s="143" t="s">
        <v>354</v>
      </c>
      <c r="I241" s="144"/>
      <c r="L241" s="34"/>
      <c r="M241" s="145"/>
      <c r="T241" s="55"/>
      <c r="AT241" s="18" t="s">
        <v>155</v>
      </c>
      <c r="AU241" s="18" t="s">
        <v>92</v>
      </c>
    </row>
    <row r="242" spans="2:65" s="12" customFormat="1" ht="22.5">
      <c r="B242" s="148"/>
      <c r="D242" s="146" t="s">
        <v>159</v>
      </c>
      <c r="E242" s="149" t="s">
        <v>44</v>
      </c>
      <c r="F242" s="150" t="s">
        <v>254</v>
      </c>
      <c r="H242" s="149" t="s">
        <v>44</v>
      </c>
      <c r="I242" s="151"/>
      <c r="L242" s="148"/>
      <c r="M242" s="152"/>
      <c r="T242" s="153"/>
      <c r="AT242" s="149" t="s">
        <v>159</v>
      </c>
      <c r="AU242" s="149" t="s">
        <v>92</v>
      </c>
      <c r="AV242" s="12" t="s">
        <v>90</v>
      </c>
      <c r="AW242" s="12" t="s">
        <v>42</v>
      </c>
      <c r="AX242" s="12" t="s">
        <v>82</v>
      </c>
      <c r="AY242" s="149" t="s">
        <v>146</v>
      </c>
    </row>
    <row r="243" spans="2:65" s="12" customFormat="1" ht="11.25">
      <c r="B243" s="148"/>
      <c r="D243" s="146" t="s">
        <v>159</v>
      </c>
      <c r="E243" s="149" t="s">
        <v>44</v>
      </c>
      <c r="F243" s="150" t="s">
        <v>268</v>
      </c>
      <c r="H243" s="149" t="s">
        <v>44</v>
      </c>
      <c r="I243" s="151"/>
      <c r="L243" s="148"/>
      <c r="M243" s="152"/>
      <c r="T243" s="153"/>
      <c r="AT243" s="149" t="s">
        <v>159</v>
      </c>
      <c r="AU243" s="149" t="s">
        <v>92</v>
      </c>
      <c r="AV243" s="12" t="s">
        <v>90</v>
      </c>
      <c r="AW243" s="12" t="s">
        <v>42</v>
      </c>
      <c r="AX243" s="12" t="s">
        <v>82</v>
      </c>
      <c r="AY243" s="149" t="s">
        <v>146</v>
      </c>
    </row>
    <row r="244" spans="2:65" s="13" customFormat="1" ht="11.25">
      <c r="B244" s="154"/>
      <c r="D244" s="146" t="s">
        <v>159</v>
      </c>
      <c r="E244" s="155" t="s">
        <v>44</v>
      </c>
      <c r="F244" s="156" t="s">
        <v>341</v>
      </c>
      <c r="H244" s="157">
        <v>247.7</v>
      </c>
      <c r="I244" s="158"/>
      <c r="L244" s="154"/>
      <c r="M244" s="159"/>
      <c r="T244" s="160"/>
      <c r="AT244" s="155" t="s">
        <v>159</v>
      </c>
      <c r="AU244" s="155" t="s">
        <v>92</v>
      </c>
      <c r="AV244" s="13" t="s">
        <v>92</v>
      </c>
      <c r="AW244" s="13" t="s">
        <v>42</v>
      </c>
      <c r="AX244" s="13" t="s">
        <v>90</v>
      </c>
      <c r="AY244" s="155" t="s">
        <v>146</v>
      </c>
    </row>
    <row r="245" spans="2:65" s="1" customFormat="1" ht="24.2" customHeight="1">
      <c r="B245" s="34"/>
      <c r="C245" s="129" t="s">
        <v>355</v>
      </c>
      <c r="D245" s="129" t="s">
        <v>148</v>
      </c>
      <c r="E245" s="130" t="s">
        <v>356</v>
      </c>
      <c r="F245" s="131" t="s">
        <v>357</v>
      </c>
      <c r="G245" s="132" t="s">
        <v>151</v>
      </c>
      <c r="H245" s="133">
        <v>341.41</v>
      </c>
      <c r="I245" s="134"/>
      <c r="J245" s="135">
        <f>ROUND(I245*H245,2)</f>
        <v>0</v>
      </c>
      <c r="K245" s="131" t="s">
        <v>152</v>
      </c>
      <c r="L245" s="34"/>
      <c r="M245" s="136" t="s">
        <v>44</v>
      </c>
      <c r="N245" s="137" t="s">
        <v>53</v>
      </c>
      <c r="P245" s="138">
        <f>O245*H245</f>
        <v>0</v>
      </c>
      <c r="Q245" s="138">
        <v>0</v>
      </c>
      <c r="R245" s="138">
        <f>Q245*H245</f>
        <v>0</v>
      </c>
      <c r="S245" s="138">
        <v>3.5999999999999999E-3</v>
      </c>
      <c r="T245" s="139">
        <f>S245*H245</f>
        <v>1.2290760000000001</v>
      </c>
      <c r="AR245" s="140" t="s">
        <v>250</v>
      </c>
      <c r="AT245" s="140" t="s">
        <v>148</v>
      </c>
      <c r="AU245" s="140" t="s">
        <v>92</v>
      </c>
      <c r="AY245" s="18" t="s">
        <v>146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8" t="s">
        <v>90</v>
      </c>
      <c r="BK245" s="141">
        <f>ROUND(I245*H245,2)</f>
        <v>0</v>
      </c>
      <c r="BL245" s="18" t="s">
        <v>250</v>
      </c>
      <c r="BM245" s="140" t="s">
        <v>358</v>
      </c>
    </row>
    <row r="246" spans="2:65" s="1" customFormat="1" ht="11.25">
      <c r="B246" s="34"/>
      <c r="D246" s="142" t="s">
        <v>155</v>
      </c>
      <c r="F246" s="143" t="s">
        <v>359</v>
      </c>
      <c r="I246" s="144"/>
      <c r="L246" s="34"/>
      <c r="M246" s="145"/>
      <c r="T246" s="55"/>
      <c r="AT246" s="18" t="s">
        <v>155</v>
      </c>
      <c r="AU246" s="18" t="s">
        <v>92</v>
      </c>
    </row>
    <row r="247" spans="2:65" s="12" customFormat="1" ht="22.5">
      <c r="B247" s="148"/>
      <c r="D247" s="146" t="s">
        <v>159</v>
      </c>
      <c r="E247" s="149" t="s">
        <v>44</v>
      </c>
      <c r="F247" s="150" t="s">
        <v>254</v>
      </c>
      <c r="H247" s="149" t="s">
        <v>44</v>
      </c>
      <c r="I247" s="151"/>
      <c r="L247" s="148"/>
      <c r="M247" s="152"/>
      <c r="T247" s="153"/>
      <c r="AT247" s="149" t="s">
        <v>159</v>
      </c>
      <c r="AU247" s="149" t="s">
        <v>92</v>
      </c>
      <c r="AV247" s="12" t="s">
        <v>90</v>
      </c>
      <c r="AW247" s="12" t="s">
        <v>42</v>
      </c>
      <c r="AX247" s="12" t="s">
        <v>82</v>
      </c>
      <c r="AY247" s="149" t="s">
        <v>146</v>
      </c>
    </row>
    <row r="248" spans="2:65" s="12" customFormat="1" ht="11.25">
      <c r="B248" s="148"/>
      <c r="D248" s="146" t="s">
        <v>159</v>
      </c>
      <c r="E248" s="149" t="s">
        <v>44</v>
      </c>
      <c r="F248" s="150" t="s">
        <v>360</v>
      </c>
      <c r="H248" s="149" t="s">
        <v>44</v>
      </c>
      <c r="I248" s="151"/>
      <c r="L248" s="148"/>
      <c r="M248" s="152"/>
      <c r="T248" s="153"/>
      <c r="AT248" s="149" t="s">
        <v>159</v>
      </c>
      <c r="AU248" s="149" t="s">
        <v>92</v>
      </c>
      <c r="AV248" s="12" t="s">
        <v>90</v>
      </c>
      <c r="AW248" s="12" t="s">
        <v>42</v>
      </c>
      <c r="AX248" s="12" t="s">
        <v>82</v>
      </c>
      <c r="AY248" s="149" t="s">
        <v>146</v>
      </c>
    </row>
    <row r="249" spans="2:65" s="13" customFormat="1" ht="11.25">
      <c r="B249" s="154"/>
      <c r="D249" s="146" t="s">
        <v>159</v>
      </c>
      <c r="E249" s="155" t="s">
        <v>44</v>
      </c>
      <c r="F249" s="156" t="s">
        <v>256</v>
      </c>
      <c r="H249" s="157">
        <v>7.21</v>
      </c>
      <c r="I249" s="158"/>
      <c r="L249" s="154"/>
      <c r="M249" s="159"/>
      <c r="T249" s="160"/>
      <c r="AT249" s="155" t="s">
        <v>159</v>
      </c>
      <c r="AU249" s="155" t="s">
        <v>92</v>
      </c>
      <c r="AV249" s="13" t="s">
        <v>92</v>
      </c>
      <c r="AW249" s="13" t="s">
        <v>42</v>
      </c>
      <c r="AX249" s="13" t="s">
        <v>82</v>
      </c>
      <c r="AY249" s="155" t="s">
        <v>146</v>
      </c>
    </row>
    <row r="250" spans="2:65" s="13" customFormat="1" ht="11.25">
      <c r="B250" s="154"/>
      <c r="D250" s="146" t="s">
        <v>159</v>
      </c>
      <c r="E250" s="155" t="s">
        <v>44</v>
      </c>
      <c r="F250" s="156" t="s">
        <v>344</v>
      </c>
      <c r="H250" s="157">
        <v>334.2</v>
      </c>
      <c r="I250" s="158"/>
      <c r="L250" s="154"/>
      <c r="M250" s="159"/>
      <c r="T250" s="160"/>
      <c r="AT250" s="155" t="s">
        <v>159</v>
      </c>
      <c r="AU250" s="155" t="s">
        <v>92</v>
      </c>
      <c r="AV250" s="13" t="s">
        <v>92</v>
      </c>
      <c r="AW250" s="13" t="s">
        <v>42</v>
      </c>
      <c r="AX250" s="13" t="s">
        <v>82</v>
      </c>
      <c r="AY250" s="155" t="s">
        <v>146</v>
      </c>
    </row>
    <row r="251" spans="2:65" s="14" customFormat="1" ht="11.25">
      <c r="B251" s="161"/>
      <c r="D251" s="146" t="s">
        <v>159</v>
      </c>
      <c r="E251" s="162" t="s">
        <v>44</v>
      </c>
      <c r="F251" s="163" t="s">
        <v>281</v>
      </c>
      <c r="H251" s="164">
        <v>341.40999999999997</v>
      </c>
      <c r="I251" s="165"/>
      <c r="L251" s="161"/>
      <c r="M251" s="166"/>
      <c r="T251" s="167"/>
      <c r="AT251" s="162" t="s">
        <v>159</v>
      </c>
      <c r="AU251" s="162" t="s">
        <v>92</v>
      </c>
      <c r="AV251" s="14" t="s">
        <v>153</v>
      </c>
      <c r="AW251" s="14" t="s">
        <v>42</v>
      </c>
      <c r="AX251" s="14" t="s">
        <v>90</v>
      </c>
      <c r="AY251" s="162" t="s">
        <v>146</v>
      </c>
    </row>
    <row r="252" spans="2:65" s="1" customFormat="1" ht="21.75" customHeight="1">
      <c r="B252" s="34"/>
      <c r="C252" s="129" t="s">
        <v>361</v>
      </c>
      <c r="D252" s="129" t="s">
        <v>148</v>
      </c>
      <c r="E252" s="130" t="s">
        <v>362</v>
      </c>
      <c r="F252" s="131" t="s">
        <v>363</v>
      </c>
      <c r="G252" s="132" t="s">
        <v>151</v>
      </c>
      <c r="H252" s="133">
        <v>20.12</v>
      </c>
      <c r="I252" s="134"/>
      <c r="J252" s="135">
        <f>ROUND(I252*H252,2)</f>
        <v>0</v>
      </c>
      <c r="K252" s="131" t="s">
        <v>152</v>
      </c>
      <c r="L252" s="34"/>
      <c r="M252" s="136" t="s">
        <v>44</v>
      </c>
      <c r="N252" s="137" t="s">
        <v>53</v>
      </c>
      <c r="P252" s="138">
        <f>O252*H252</f>
        <v>0</v>
      </c>
      <c r="Q252" s="138">
        <v>0</v>
      </c>
      <c r="R252" s="138">
        <f>Q252*H252</f>
        <v>0</v>
      </c>
      <c r="S252" s="138">
        <v>1.0999999999999999E-2</v>
      </c>
      <c r="T252" s="139">
        <f>S252*H252</f>
        <v>0.22131999999999999</v>
      </c>
      <c r="AR252" s="140" t="s">
        <v>250</v>
      </c>
      <c r="AT252" s="140" t="s">
        <v>148</v>
      </c>
      <c r="AU252" s="140" t="s">
        <v>92</v>
      </c>
      <c r="AY252" s="18" t="s">
        <v>146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8" t="s">
        <v>90</v>
      </c>
      <c r="BK252" s="141">
        <f>ROUND(I252*H252,2)</f>
        <v>0</v>
      </c>
      <c r="BL252" s="18" t="s">
        <v>250</v>
      </c>
      <c r="BM252" s="140" t="s">
        <v>364</v>
      </c>
    </row>
    <row r="253" spans="2:65" s="1" customFormat="1" ht="11.25">
      <c r="B253" s="34"/>
      <c r="D253" s="142" t="s">
        <v>155</v>
      </c>
      <c r="F253" s="143" t="s">
        <v>365</v>
      </c>
      <c r="I253" s="144"/>
      <c r="L253" s="34"/>
      <c r="M253" s="145"/>
      <c r="T253" s="55"/>
      <c r="AT253" s="18" t="s">
        <v>155</v>
      </c>
      <c r="AU253" s="18" t="s">
        <v>92</v>
      </c>
    </row>
    <row r="254" spans="2:65" s="12" customFormat="1" ht="11.25">
      <c r="B254" s="148"/>
      <c r="D254" s="146" t="s">
        <v>159</v>
      </c>
      <c r="E254" s="149" t="s">
        <v>44</v>
      </c>
      <c r="F254" s="150" t="s">
        <v>366</v>
      </c>
      <c r="H254" s="149" t="s">
        <v>44</v>
      </c>
      <c r="I254" s="151"/>
      <c r="L254" s="148"/>
      <c r="M254" s="152"/>
      <c r="T254" s="153"/>
      <c r="AT254" s="149" t="s">
        <v>159</v>
      </c>
      <c r="AU254" s="149" t="s">
        <v>92</v>
      </c>
      <c r="AV254" s="12" t="s">
        <v>90</v>
      </c>
      <c r="AW254" s="12" t="s">
        <v>42</v>
      </c>
      <c r="AX254" s="12" t="s">
        <v>82</v>
      </c>
      <c r="AY254" s="149" t="s">
        <v>146</v>
      </c>
    </row>
    <row r="255" spans="2:65" s="12" customFormat="1" ht="11.25">
      <c r="B255" s="148"/>
      <c r="D255" s="146" t="s">
        <v>159</v>
      </c>
      <c r="E255" s="149" t="s">
        <v>44</v>
      </c>
      <c r="F255" s="150" t="s">
        <v>367</v>
      </c>
      <c r="H255" s="149" t="s">
        <v>44</v>
      </c>
      <c r="I255" s="151"/>
      <c r="L255" s="148"/>
      <c r="M255" s="152"/>
      <c r="T255" s="153"/>
      <c r="AT255" s="149" t="s">
        <v>159</v>
      </c>
      <c r="AU255" s="149" t="s">
        <v>92</v>
      </c>
      <c r="AV255" s="12" t="s">
        <v>90</v>
      </c>
      <c r="AW255" s="12" t="s">
        <v>42</v>
      </c>
      <c r="AX255" s="12" t="s">
        <v>82</v>
      </c>
      <c r="AY255" s="149" t="s">
        <v>146</v>
      </c>
    </row>
    <row r="256" spans="2:65" s="13" customFormat="1" ht="11.25">
      <c r="B256" s="154"/>
      <c r="D256" s="146" t="s">
        <v>159</v>
      </c>
      <c r="E256" s="155" t="s">
        <v>44</v>
      </c>
      <c r="F256" s="156" t="s">
        <v>368</v>
      </c>
      <c r="H256" s="157">
        <v>20.12</v>
      </c>
      <c r="I256" s="158"/>
      <c r="L256" s="154"/>
      <c r="M256" s="159"/>
      <c r="T256" s="160"/>
      <c r="AT256" s="155" t="s">
        <v>159</v>
      </c>
      <c r="AU256" s="155" t="s">
        <v>92</v>
      </c>
      <c r="AV256" s="13" t="s">
        <v>92</v>
      </c>
      <c r="AW256" s="13" t="s">
        <v>42</v>
      </c>
      <c r="AX256" s="13" t="s">
        <v>90</v>
      </c>
      <c r="AY256" s="155" t="s">
        <v>146</v>
      </c>
    </row>
    <row r="257" spans="2:65" s="11" customFormat="1" ht="22.9" customHeight="1">
      <c r="B257" s="117"/>
      <c r="D257" s="118" t="s">
        <v>81</v>
      </c>
      <c r="E257" s="127" t="s">
        <v>369</v>
      </c>
      <c r="F257" s="127" t="s">
        <v>370</v>
      </c>
      <c r="I257" s="120"/>
      <c r="J257" s="128">
        <f>BK257</f>
        <v>0</v>
      </c>
      <c r="L257" s="117"/>
      <c r="M257" s="122"/>
      <c r="P257" s="123">
        <f>SUM(P258:P262)</f>
        <v>0</v>
      </c>
      <c r="R257" s="123">
        <f>SUM(R258:R262)</f>
        <v>0</v>
      </c>
      <c r="T257" s="124">
        <f>SUM(T258:T262)</f>
        <v>0.70420000000000005</v>
      </c>
      <c r="AR257" s="118" t="s">
        <v>92</v>
      </c>
      <c r="AT257" s="125" t="s">
        <v>81</v>
      </c>
      <c r="AU257" s="125" t="s">
        <v>90</v>
      </c>
      <c r="AY257" s="118" t="s">
        <v>146</v>
      </c>
      <c r="BK257" s="126">
        <f>SUM(BK258:BK262)</f>
        <v>0</v>
      </c>
    </row>
    <row r="258" spans="2:65" s="1" customFormat="1" ht="33" customHeight="1">
      <c r="B258" s="34"/>
      <c r="C258" s="129" t="s">
        <v>371</v>
      </c>
      <c r="D258" s="129" t="s">
        <v>148</v>
      </c>
      <c r="E258" s="130" t="s">
        <v>372</v>
      </c>
      <c r="F258" s="131" t="s">
        <v>373</v>
      </c>
      <c r="G258" s="132" t="s">
        <v>151</v>
      </c>
      <c r="H258" s="133">
        <v>20.12</v>
      </c>
      <c r="I258" s="134"/>
      <c r="J258" s="135">
        <f>ROUND(I258*H258,2)</f>
        <v>0</v>
      </c>
      <c r="K258" s="131" t="s">
        <v>152</v>
      </c>
      <c r="L258" s="34"/>
      <c r="M258" s="136" t="s">
        <v>44</v>
      </c>
      <c r="N258" s="137" t="s">
        <v>53</v>
      </c>
      <c r="P258" s="138">
        <f>O258*H258</f>
        <v>0</v>
      </c>
      <c r="Q258" s="138">
        <v>0</v>
      </c>
      <c r="R258" s="138">
        <f>Q258*H258</f>
        <v>0</v>
      </c>
      <c r="S258" s="138">
        <v>3.5000000000000003E-2</v>
      </c>
      <c r="T258" s="139">
        <f>S258*H258</f>
        <v>0.70420000000000005</v>
      </c>
      <c r="AR258" s="140" t="s">
        <v>250</v>
      </c>
      <c r="AT258" s="140" t="s">
        <v>148</v>
      </c>
      <c r="AU258" s="140" t="s">
        <v>92</v>
      </c>
      <c r="AY258" s="18" t="s">
        <v>146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8" t="s">
        <v>90</v>
      </c>
      <c r="BK258" s="141">
        <f>ROUND(I258*H258,2)</f>
        <v>0</v>
      </c>
      <c r="BL258" s="18" t="s">
        <v>250</v>
      </c>
      <c r="BM258" s="140" t="s">
        <v>374</v>
      </c>
    </row>
    <row r="259" spans="2:65" s="1" customFormat="1" ht="11.25">
      <c r="B259" s="34"/>
      <c r="D259" s="142" t="s">
        <v>155</v>
      </c>
      <c r="F259" s="143" t="s">
        <v>375</v>
      </c>
      <c r="I259" s="144"/>
      <c r="L259" s="34"/>
      <c r="M259" s="145"/>
      <c r="T259" s="55"/>
      <c r="AT259" s="18" t="s">
        <v>155</v>
      </c>
      <c r="AU259" s="18" t="s">
        <v>92</v>
      </c>
    </row>
    <row r="260" spans="2:65" s="12" customFormat="1" ht="11.25">
      <c r="B260" s="148"/>
      <c r="D260" s="146" t="s">
        <v>159</v>
      </c>
      <c r="E260" s="149" t="s">
        <v>44</v>
      </c>
      <c r="F260" s="150" t="s">
        <v>366</v>
      </c>
      <c r="H260" s="149" t="s">
        <v>44</v>
      </c>
      <c r="I260" s="151"/>
      <c r="L260" s="148"/>
      <c r="M260" s="152"/>
      <c r="T260" s="153"/>
      <c r="AT260" s="149" t="s">
        <v>159</v>
      </c>
      <c r="AU260" s="149" t="s">
        <v>92</v>
      </c>
      <c r="AV260" s="12" t="s">
        <v>90</v>
      </c>
      <c r="AW260" s="12" t="s">
        <v>42</v>
      </c>
      <c r="AX260" s="12" t="s">
        <v>82</v>
      </c>
      <c r="AY260" s="149" t="s">
        <v>146</v>
      </c>
    </row>
    <row r="261" spans="2:65" s="12" customFormat="1" ht="11.25">
      <c r="B261" s="148"/>
      <c r="D261" s="146" t="s">
        <v>159</v>
      </c>
      <c r="E261" s="149" t="s">
        <v>44</v>
      </c>
      <c r="F261" s="150" t="s">
        <v>367</v>
      </c>
      <c r="H261" s="149" t="s">
        <v>44</v>
      </c>
      <c r="I261" s="151"/>
      <c r="L261" s="148"/>
      <c r="M261" s="152"/>
      <c r="T261" s="153"/>
      <c r="AT261" s="149" t="s">
        <v>159</v>
      </c>
      <c r="AU261" s="149" t="s">
        <v>92</v>
      </c>
      <c r="AV261" s="12" t="s">
        <v>90</v>
      </c>
      <c r="AW261" s="12" t="s">
        <v>42</v>
      </c>
      <c r="AX261" s="12" t="s">
        <v>82</v>
      </c>
      <c r="AY261" s="149" t="s">
        <v>146</v>
      </c>
    </row>
    <row r="262" spans="2:65" s="13" customFormat="1" ht="11.25">
      <c r="B262" s="154"/>
      <c r="D262" s="146" t="s">
        <v>159</v>
      </c>
      <c r="E262" s="155" t="s">
        <v>44</v>
      </c>
      <c r="F262" s="156" t="s">
        <v>368</v>
      </c>
      <c r="H262" s="157">
        <v>20.12</v>
      </c>
      <c r="I262" s="158"/>
      <c r="L262" s="154"/>
      <c r="M262" s="159"/>
      <c r="T262" s="160"/>
      <c r="AT262" s="155" t="s">
        <v>159</v>
      </c>
      <c r="AU262" s="155" t="s">
        <v>92</v>
      </c>
      <c r="AV262" s="13" t="s">
        <v>92</v>
      </c>
      <c r="AW262" s="13" t="s">
        <v>42</v>
      </c>
      <c r="AX262" s="13" t="s">
        <v>90</v>
      </c>
      <c r="AY262" s="155" t="s">
        <v>146</v>
      </c>
    </row>
    <row r="263" spans="2:65" s="11" customFormat="1" ht="22.9" customHeight="1">
      <c r="B263" s="117"/>
      <c r="D263" s="118" t="s">
        <v>81</v>
      </c>
      <c r="E263" s="127" t="s">
        <v>376</v>
      </c>
      <c r="F263" s="127" t="s">
        <v>377</v>
      </c>
      <c r="I263" s="120"/>
      <c r="J263" s="128">
        <f>BK263</f>
        <v>0</v>
      </c>
      <c r="L263" s="117"/>
      <c r="M263" s="122"/>
      <c r="P263" s="123">
        <f>SUM(P264:P267)</f>
        <v>0</v>
      </c>
      <c r="R263" s="123">
        <f>SUM(R264:R267)</f>
        <v>0</v>
      </c>
      <c r="T263" s="124">
        <f>SUM(T264:T267)</f>
        <v>7.5510000000000008E-2</v>
      </c>
      <c r="AR263" s="118" t="s">
        <v>92</v>
      </c>
      <c r="AT263" s="125" t="s">
        <v>81</v>
      </c>
      <c r="AU263" s="125" t="s">
        <v>90</v>
      </c>
      <c r="AY263" s="118" t="s">
        <v>146</v>
      </c>
      <c r="BK263" s="126">
        <f>SUM(BK264:BK267)</f>
        <v>0</v>
      </c>
    </row>
    <row r="264" spans="2:65" s="1" customFormat="1" ht="16.5" customHeight="1">
      <c r="B264" s="34"/>
      <c r="C264" s="129" t="s">
        <v>378</v>
      </c>
      <c r="D264" s="129" t="s">
        <v>148</v>
      </c>
      <c r="E264" s="130" t="s">
        <v>379</v>
      </c>
      <c r="F264" s="131" t="s">
        <v>380</v>
      </c>
      <c r="G264" s="132" t="s">
        <v>381</v>
      </c>
      <c r="H264" s="133">
        <v>3</v>
      </c>
      <c r="I264" s="134"/>
      <c r="J264" s="135">
        <f>ROUND(I264*H264,2)</f>
        <v>0</v>
      </c>
      <c r="K264" s="131" t="s">
        <v>152</v>
      </c>
      <c r="L264" s="34"/>
      <c r="M264" s="136" t="s">
        <v>44</v>
      </c>
      <c r="N264" s="137" t="s">
        <v>53</v>
      </c>
      <c r="P264" s="138">
        <f>O264*H264</f>
        <v>0</v>
      </c>
      <c r="Q264" s="138">
        <v>0</v>
      </c>
      <c r="R264" s="138">
        <f>Q264*H264</f>
        <v>0</v>
      </c>
      <c r="S264" s="138">
        <v>2.5170000000000001E-2</v>
      </c>
      <c r="T264" s="139">
        <f>S264*H264</f>
        <v>7.5510000000000008E-2</v>
      </c>
      <c r="AR264" s="140" t="s">
        <v>250</v>
      </c>
      <c r="AT264" s="140" t="s">
        <v>148</v>
      </c>
      <c r="AU264" s="140" t="s">
        <v>92</v>
      </c>
      <c r="AY264" s="18" t="s">
        <v>146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8" t="s">
        <v>90</v>
      </c>
      <c r="BK264" s="141">
        <f>ROUND(I264*H264,2)</f>
        <v>0</v>
      </c>
      <c r="BL264" s="18" t="s">
        <v>250</v>
      </c>
      <c r="BM264" s="140" t="s">
        <v>382</v>
      </c>
    </row>
    <row r="265" spans="2:65" s="1" customFormat="1" ht="11.25">
      <c r="B265" s="34"/>
      <c r="D265" s="142" t="s">
        <v>155</v>
      </c>
      <c r="F265" s="143" t="s">
        <v>383</v>
      </c>
      <c r="I265" s="144"/>
      <c r="L265" s="34"/>
      <c r="M265" s="145"/>
      <c r="T265" s="55"/>
      <c r="AT265" s="18" t="s">
        <v>155</v>
      </c>
      <c r="AU265" s="18" t="s">
        <v>92</v>
      </c>
    </row>
    <row r="266" spans="2:65" s="12" customFormat="1" ht="11.25">
      <c r="B266" s="148"/>
      <c r="D266" s="146" t="s">
        <v>159</v>
      </c>
      <c r="E266" s="149" t="s">
        <v>44</v>
      </c>
      <c r="F266" s="150" t="s">
        <v>160</v>
      </c>
      <c r="H266" s="149" t="s">
        <v>44</v>
      </c>
      <c r="I266" s="151"/>
      <c r="L266" s="148"/>
      <c r="M266" s="152"/>
      <c r="T266" s="153"/>
      <c r="AT266" s="149" t="s">
        <v>159</v>
      </c>
      <c r="AU266" s="149" t="s">
        <v>92</v>
      </c>
      <c r="AV266" s="12" t="s">
        <v>90</v>
      </c>
      <c r="AW266" s="12" t="s">
        <v>42</v>
      </c>
      <c r="AX266" s="12" t="s">
        <v>82</v>
      </c>
      <c r="AY266" s="149" t="s">
        <v>146</v>
      </c>
    </row>
    <row r="267" spans="2:65" s="13" customFormat="1" ht="11.25">
      <c r="B267" s="154"/>
      <c r="D267" s="146" t="s">
        <v>159</v>
      </c>
      <c r="E267" s="155" t="s">
        <v>44</v>
      </c>
      <c r="F267" s="156" t="s">
        <v>384</v>
      </c>
      <c r="H267" s="157">
        <v>3</v>
      </c>
      <c r="I267" s="158"/>
      <c r="L267" s="154"/>
      <c r="M267" s="159"/>
      <c r="T267" s="160"/>
      <c r="AT267" s="155" t="s">
        <v>159</v>
      </c>
      <c r="AU267" s="155" t="s">
        <v>92</v>
      </c>
      <c r="AV267" s="13" t="s">
        <v>92</v>
      </c>
      <c r="AW267" s="13" t="s">
        <v>42</v>
      </c>
      <c r="AX267" s="13" t="s">
        <v>90</v>
      </c>
      <c r="AY267" s="155" t="s">
        <v>146</v>
      </c>
    </row>
    <row r="268" spans="2:65" s="11" customFormat="1" ht="22.9" customHeight="1">
      <c r="B268" s="117"/>
      <c r="D268" s="118" t="s">
        <v>81</v>
      </c>
      <c r="E268" s="127" t="s">
        <v>385</v>
      </c>
      <c r="F268" s="127" t="s">
        <v>386</v>
      </c>
      <c r="I268" s="120"/>
      <c r="J268" s="128">
        <f>BK268</f>
        <v>0</v>
      </c>
      <c r="L268" s="117"/>
      <c r="M268" s="122"/>
      <c r="P268" s="123">
        <f>SUM(P269:P314)</f>
        <v>0</v>
      </c>
      <c r="R268" s="123">
        <f>SUM(R269:R314)</f>
        <v>9.5590000000000008E-2</v>
      </c>
      <c r="T268" s="124">
        <f>SUM(T269:T314)</f>
        <v>0</v>
      </c>
      <c r="AR268" s="118" t="s">
        <v>92</v>
      </c>
      <c r="AT268" s="125" t="s">
        <v>81</v>
      </c>
      <c r="AU268" s="125" t="s">
        <v>90</v>
      </c>
      <c r="AY268" s="118" t="s">
        <v>146</v>
      </c>
      <c r="BK268" s="126">
        <f>SUM(BK269:BK314)</f>
        <v>0</v>
      </c>
    </row>
    <row r="269" spans="2:65" s="1" customFormat="1" ht="16.5" customHeight="1">
      <c r="B269" s="34"/>
      <c r="C269" s="129" t="s">
        <v>387</v>
      </c>
      <c r="D269" s="129" t="s">
        <v>148</v>
      </c>
      <c r="E269" s="130" t="s">
        <v>388</v>
      </c>
      <c r="F269" s="131" t="s">
        <v>389</v>
      </c>
      <c r="G269" s="132" t="s">
        <v>390</v>
      </c>
      <c r="H269" s="133">
        <v>4</v>
      </c>
      <c r="I269" s="134"/>
      <c r="J269" s="135">
        <f>ROUND(I269*H269,2)</f>
        <v>0</v>
      </c>
      <c r="K269" s="131" t="s">
        <v>152</v>
      </c>
      <c r="L269" s="34"/>
      <c r="M269" s="136" t="s">
        <v>44</v>
      </c>
      <c r="N269" s="137" t="s">
        <v>53</v>
      </c>
      <c r="P269" s="138">
        <f>O269*H269</f>
        <v>0</v>
      </c>
      <c r="Q269" s="138">
        <v>1.9460000000000002E-2</v>
      </c>
      <c r="R269" s="138">
        <f>Q269*H269</f>
        <v>7.7840000000000006E-2</v>
      </c>
      <c r="S269" s="138">
        <v>0</v>
      </c>
      <c r="T269" s="139">
        <f>S269*H269</f>
        <v>0</v>
      </c>
      <c r="AR269" s="140" t="s">
        <v>250</v>
      </c>
      <c r="AT269" s="140" t="s">
        <v>148</v>
      </c>
      <c r="AU269" s="140" t="s">
        <v>92</v>
      </c>
      <c r="AY269" s="18" t="s">
        <v>146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8" t="s">
        <v>90</v>
      </c>
      <c r="BK269" s="141">
        <f>ROUND(I269*H269,2)</f>
        <v>0</v>
      </c>
      <c r="BL269" s="18" t="s">
        <v>250</v>
      </c>
      <c r="BM269" s="140" t="s">
        <v>391</v>
      </c>
    </row>
    <row r="270" spans="2:65" s="1" customFormat="1" ht="11.25">
      <c r="B270" s="34"/>
      <c r="D270" s="142" t="s">
        <v>155</v>
      </c>
      <c r="F270" s="143" t="s">
        <v>392</v>
      </c>
      <c r="I270" s="144"/>
      <c r="L270" s="34"/>
      <c r="M270" s="145"/>
      <c r="T270" s="55"/>
      <c r="AT270" s="18" t="s">
        <v>155</v>
      </c>
      <c r="AU270" s="18" t="s">
        <v>92</v>
      </c>
    </row>
    <row r="271" spans="2:65" s="1" customFormat="1" ht="19.5">
      <c r="B271" s="34"/>
      <c r="D271" s="146" t="s">
        <v>157</v>
      </c>
      <c r="F271" s="147" t="s">
        <v>393</v>
      </c>
      <c r="I271" s="144"/>
      <c r="L271" s="34"/>
      <c r="M271" s="145"/>
      <c r="T271" s="55"/>
      <c r="AT271" s="18" t="s">
        <v>157</v>
      </c>
      <c r="AU271" s="18" t="s">
        <v>92</v>
      </c>
    </row>
    <row r="272" spans="2:65" s="12" customFormat="1" ht="11.25">
      <c r="B272" s="148"/>
      <c r="D272" s="146" t="s">
        <v>159</v>
      </c>
      <c r="E272" s="149" t="s">
        <v>44</v>
      </c>
      <c r="F272" s="150" t="s">
        <v>287</v>
      </c>
      <c r="H272" s="149" t="s">
        <v>44</v>
      </c>
      <c r="I272" s="151"/>
      <c r="L272" s="148"/>
      <c r="M272" s="152"/>
      <c r="T272" s="153"/>
      <c r="AT272" s="149" t="s">
        <v>159</v>
      </c>
      <c r="AU272" s="149" t="s">
        <v>92</v>
      </c>
      <c r="AV272" s="12" t="s">
        <v>90</v>
      </c>
      <c r="AW272" s="12" t="s">
        <v>42</v>
      </c>
      <c r="AX272" s="12" t="s">
        <v>82</v>
      </c>
      <c r="AY272" s="149" t="s">
        <v>146</v>
      </c>
    </row>
    <row r="273" spans="2:65" s="12" customFormat="1" ht="11.25">
      <c r="B273" s="148"/>
      <c r="D273" s="146" t="s">
        <v>159</v>
      </c>
      <c r="E273" s="149" t="s">
        <v>44</v>
      </c>
      <c r="F273" s="150" t="s">
        <v>394</v>
      </c>
      <c r="H273" s="149" t="s">
        <v>44</v>
      </c>
      <c r="I273" s="151"/>
      <c r="L273" s="148"/>
      <c r="M273" s="152"/>
      <c r="T273" s="153"/>
      <c r="AT273" s="149" t="s">
        <v>159</v>
      </c>
      <c r="AU273" s="149" t="s">
        <v>92</v>
      </c>
      <c r="AV273" s="12" t="s">
        <v>90</v>
      </c>
      <c r="AW273" s="12" t="s">
        <v>42</v>
      </c>
      <c r="AX273" s="12" t="s">
        <v>82</v>
      </c>
      <c r="AY273" s="149" t="s">
        <v>146</v>
      </c>
    </row>
    <row r="274" spans="2:65" s="13" customFormat="1" ht="11.25">
      <c r="B274" s="154"/>
      <c r="D274" s="146" t="s">
        <v>159</v>
      </c>
      <c r="E274" s="155" t="s">
        <v>44</v>
      </c>
      <c r="F274" s="156" t="s">
        <v>395</v>
      </c>
      <c r="H274" s="157">
        <v>1</v>
      </c>
      <c r="I274" s="158"/>
      <c r="L274" s="154"/>
      <c r="M274" s="159"/>
      <c r="T274" s="160"/>
      <c r="AT274" s="155" t="s">
        <v>159</v>
      </c>
      <c r="AU274" s="155" t="s">
        <v>92</v>
      </c>
      <c r="AV274" s="13" t="s">
        <v>92</v>
      </c>
      <c r="AW274" s="13" t="s">
        <v>42</v>
      </c>
      <c r="AX274" s="13" t="s">
        <v>82</v>
      </c>
      <c r="AY274" s="155" t="s">
        <v>146</v>
      </c>
    </row>
    <row r="275" spans="2:65" s="13" customFormat="1" ht="11.25">
      <c r="B275" s="154"/>
      <c r="D275" s="146" t="s">
        <v>159</v>
      </c>
      <c r="E275" s="155" t="s">
        <v>44</v>
      </c>
      <c r="F275" s="156" t="s">
        <v>396</v>
      </c>
      <c r="H275" s="157">
        <v>1</v>
      </c>
      <c r="I275" s="158"/>
      <c r="L275" s="154"/>
      <c r="M275" s="159"/>
      <c r="T275" s="160"/>
      <c r="AT275" s="155" t="s">
        <v>159</v>
      </c>
      <c r="AU275" s="155" t="s">
        <v>92</v>
      </c>
      <c r="AV275" s="13" t="s">
        <v>92</v>
      </c>
      <c r="AW275" s="13" t="s">
        <v>42</v>
      </c>
      <c r="AX275" s="13" t="s">
        <v>82</v>
      </c>
      <c r="AY275" s="155" t="s">
        <v>146</v>
      </c>
    </row>
    <row r="276" spans="2:65" s="13" customFormat="1" ht="11.25">
      <c r="B276" s="154"/>
      <c r="D276" s="146" t="s">
        <v>159</v>
      </c>
      <c r="E276" s="155" t="s">
        <v>44</v>
      </c>
      <c r="F276" s="156" t="s">
        <v>397</v>
      </c>
      <c r="H276" s="157">
        <v>1</v>
      </c>
      <c r="I276" s="158"/>
      <c r="L276" s="154"/>
      <c r="M276" s="159"/>
      <c r="T276" s="160"/>
      <c r="AT276" s="155" t="s">
        <v>159</v>
      </c>
      <c r="AU276" s="155" t="s">
        <v>92</v>
      </c>
      <c r="AV276" s="13" t="s">
        <v>92</v>
      </c>
      <c r="AW276" s="13" t="s">
        <v>42</v>
      </c>
      <c r="AX276" s="13" t="s">
        <v>82</v>
      </c>
      <c r="AY276" s="155" t="s">
        <v>146</v>
      </c>
    </row>
    <row r="277" spans="2:65" s="13" customFormat="1" ht="11.25">
      <c r="B277" s="154"/>
      <c r="D277" s="146" t="s">
        <v>159</v>
      </c>
      <c r="E277" s="155" t="s">
        <v>44</v>
      </c>
      <c r="F277" s="156" t="s">
        <v>398</v>
      </c>
      <c r="H277" s="157">
        <v>1</v>
      </c>
      <c r="I277" s="158"/>
      <c r="L277" s="154"/>
      <c r="M277" s="159"/>
      <c r="T277" s="160"/>
      <c r="AT277" s="155" t="s">
        <v>159</v>
      </c>
      <c r="AU277" s="155" t="s">
        <v>92</v>
      </c>
      <c r="AV277" s="13" t="s">
        <v>92</v>
      </c>
      <c r="AW277" s="13" t="s">
        <v>42</v>
      </c>
      <c r="AX277" s="13" t="s">
        <v>82</v>
      </c>
      <c r="AY277" s="155" t="s">
        <v>146</v>
      </c>
    </row>
    <row r="278" spans="2:65" s="14" customFormat="1" ht="11.25">
      <c r="B278" s="161"/>
      <c r="D278" s="146" t="s">
        <v>159</v>
      </c>
      <c r="E278" s="162" t="s">
        <v>44</v>
      </c>
      <c r="F278" s="163" t="s">
        <v>281</v>
      </c>
      <c r="H278" s="164">
        <v>4</v>
      </c>
      <c r="I278" s="165"/>
      <c r="L278" s="161"/>
      <c r="M278" s="166"/>
      <c r="T278" s="167"/>
      <c r="AT278" s="162" t="s">
        <v>159</v>
      </c>
      <c r="AU278" s="162" t="s">
        <v>92</v>
      </c>
      <c r="AV278" s="14" t="s">
        <v>153</v>
      </c>
      <c r="AW278" s="14" t="s">
        <v>42</v>
      </c>
      <c r="AX278" s="14" t="s">
        <v>90</v>
      </c>
      <c r="AY278" s="162" t="s">
        <v>146</v>
      </c>
    </row>
    <row r="279" spans="2:65" s="1" customFormat="1" ht="16.5" customHeight="1">
      <c r="B279" s="34"/>
      <c r="C279" s="129" t="s">
        <v>399</v>
      </c>
      <c r="D279" s="129" t="s">
        <v>148</v>
      </c>
      <c r="E279" s="130" t="s">
        <v>400</v>
      </c>
      <c r="F279" s="131" t="s">
        <v>401</v>
      </c>
      <c r="G279" s="132" t="s">
        <v>390</v>
      </c>
      <c r="H279" s="133">
        <v>1</v>
      </c>
      <c r="I279" s="134"/>
      <c r="J279" s="135">
        <f>ROUND(I279*H279,2)</f>
        <v>0</v>
      </c>
      <c r="K279" s="131" t="s">
        <v>152</v>
      </c>
      <c r="L279" s="34"/>
      <c r="M279" s="136" t="s">
        <v>44</v>
      </c>
      <c r="N279" s="137" t="s">
        <v>53</v>
      </c>
      <c r="P279" s="138">
        <f>O279*H279</f>
        <v>0</v>
      </c>
      <c r="Q279" s="138">
        <v>9.1999999999999998E-3</v>
      </c>
      <c r="R279" s="138">
        <f>Q279*H279</f>
        <v>9.1999999999999998E-3</v>
      </c>
      <c r="S279" s="138">
        <v>0</v>
      </c>
      <c r="T279" s="139">
        <f>S279*H279</f>
        <v>0</v>
      </c>
      <c r="AR279" s="140" t="s">
        <v>250</v>
      </c>
      <c r="AT279" s="140" t="s">
        <v>148</v>
      </c>
      <c r="AU279" s="140" t="s">
        <v>92</v>
      </c>
      <c r="AY279" s="18" t="s">
        <v>146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90</v>
      </c>
      <c r="BK279" s="141">
        <f>ROUND(I279*H279,2)</f>
        <v>0</v>
      </c>
      <c r="BL279" s="18" t="s">
        <v>250</v>
      </c>
      <c r="BM279" s="140" t="s">
        <v>402</v>
      </c>
    </row>
    <row r="280" spans="2:65" s="1" customFormat="1" ht="11.25">
      <c r="B280" s="34"/>
      <c r="D280" s="142" t="s">
        <v>155</v>
      </c>
      <c r="F280" s="143" t="s">
        <v>403</v>
      </c>
      <c r="I280" s="144"/>
      <c r="L280" s="34"/>
      <c r="M280" s="145"/>
      <c r="T280" s="55"/>
      <c r="AT280" s="18" t="s">
        <v>155</v>
      </c>
      <c r="AU280" s="18" t="s">
        <v>92</v>
      </c>
    </row>
    <row r="281" spans="2:65" s="1" customFormat="1" ht="19.5">
      <c r="B281" s="34"/>
      <c r="D281" s="146" t="s">
        <v>157</v>
      </c>
      <c r="F281" s="147" t="s">
        <v>393</v>
      </c>
      <c r="I281" s="144"/>
      <c r="L281" s="34"/>
      <c r="M281" s="145"/>
      <c r="T281" s="55"/>
      <c r="AT281" s="18" t="s">
        <v>157</v>
      </c>
      <c r="AU281" s="18" t="s">
        <v>92</v>
      </c>
    </row>
    <row r="282" spans="2:65" s="12" customFormat="1" ht="11.25">
      <c r="B282" s="148"/>
      <c r="D282" s="146" t="s">
        <v>159</v>
      </c>
      <c r="E282" s="149" t="s">
        <v>44</v>
      </c>
      <c r="F282" s="150" t="s">
        <v>287</v>
      </c>
      <c r="H282" s="149" t="s">
        <v>44</v>
      </c>
      <c r="I282" s="151"/>
      <c r="L282" s="148"/>
      <c r="M282" s="152"/>
      <c r="T282" s="153"/>
      <c r="AT282" s="149" t="s">
        <v>159</v>
      </c>
      <c r="AU282" s="149" t="s">
        <v>92</v>
      </c>
      <c r="AV282" s="12" t="s">
        <v>90</v>
      </c>
      <c r="AW282" s="12" t="s">
        <v>42</v>
      </c>
      <c r="AX282" s="12" t="s">
        <v>82</v>
      </c>
      <c r="AY282" s="149" t="s">
        <v>146</v>
      </c>
    </row>
    <row r="283" spans="2:65" s="12" customFormat="1" ht="11.25">
      <c r="B283" s="148"/>
      <c r="D283" s="146" t="s">
        <v>159</v>
      </c>
      <c r="E283" s="149" t="s">
        <v>44</v>
      </c>
      <c r="F283" s="150" t="s">
        <v>404</v>
      </c>
      <c r="H283" s="149" t="s">
        <v>44</v>
      </c>
      <c r="I283" s="151"/>
      <c r="L283" s="148"/>
      <c r="M283" s="152"/>
      <c r="T283" s="153"/>
      <c r="AT283" s="149" t="s">
        <v>159</v>
      </c>
      <c r="AU283" s="149" t="s">
        <v>92</v>
      </c>
      <c r="AV283" s="12" t="s">
        <v>90</v>
      </c>
      <c r="AW283" s="12" t="s">
        <v>42</v>
      </c>
      <c r="AX283" s="12" t="s">
        <v>82</v>
      </c>
      <c r="AY283" s="149" t="s">
        <v>146</v>
      </c>
    </row>
    <row r="284" spans="2:65" s="13" customFormat="1" ht="11.25">
      <c r="B284" s="154"/>
      <c r="D284" s="146" t="s">
        <v>159</v>
      </c>
      <c r="E284" s="155" t="s">
        <v>44</v>
      </c>
      <c r="F284" s="156" t="s">
        <v>405</v>
      </c>
      <c r="H284" s="157">
        <v>1</v>
      </c>
      <c r="I284" s="158"/>
      <c r="L284" s="154"/>
      <c r="M284" s="159"/>
      <c r="T284" s="160"/>
      <c r="AT284" s="155" t="s">
        <v>159</v>
      </c>
      <c r="AU284" s="155" t="s">
        <v>92</v>
      </c>
      <c r="AV284" s="13" t="s">
        <v>92</v>
      </c>
      <c r="AW284" s="13" t="s">
        <v>42</v>
      </c>
      <c r="AX284" s="13" t="s">
        <v>90</v>
      </c>
      <c r="AY284" s="155" t="s">
        <v>146</v>
      </c>
    </row>
    <row r="285" spans="2:65" s="1" customFormat="1" ht="16.5" customHeight="1">
      <c r="B285" s="34"/>
      <c r="C285" s="129" t="s">
        <v>406</v>
      </c>
      <c r="D285" s="129" t="s">
        <v>148</v>
      </c>
      <c r="E285" s="130" t="s">
        <v>407</v>
      </c>
      <c r="F285" s="131" t="s">
        <v>408</v>
      </c>
      <c r="G285" s="132" t="s">
        <v>390</v>
      </c>
      <c r="H285" s="133">
        <v>5</v>
      </c>
      <c r="I285" s="134"/>
      <c r="J285" s="135">
        <f>ROUND(I285*H285,2)</f>
        <v>0</v>
      </c>
      <c r="K285" s="131" t="s">
        <v>152</v>
      </c>
      <c r="L285" s="34"/>
      <c r="M285" s="136" t="s">
        <v>44</v>
      </c>
      <c r="N285" s="137" t="s">
        <v>53</v>
      </c>
      <c r="P285" s="138">
        <f>O285*H285</f>
        <v>0</v>
      </c>
      <c r="Q285" s="138">
        <v>8.5999999999999998E-4</v>
      </c>
      <c r="R285" s="138">
        <f>Q285*H285</f>
        <v>4.3E-3</v>
      </c>
      <c r="S285" s="138">
        <v>0</v>
      </c>
      <c r="T285" s="139">
        <f>S285*H285</f>
        <v>0</v>
      </c>
      <c r="AR285" s="140" t="s">
        <v>250</v>
      </c>
      <c r="AT285" s="140" t="s">
        <v>148</v>
      </c>
      <c r="AU285" s="140" t="s">
        <v>92</v>
      </c>
      <c r="AY285" s="18" t="s">
        <v>146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8" t="s">
        <v>90</v>
      </c>
      <c r="BK285" s="141">
        <f>ROUND(I285*H285,2)</f>
        <v>0</v>
      </c>
      <c r="BL285" s="18" t="s">
        <v>250</v>
      </c>
      <c r="BM285" s="140" t="s">
        <v>409</v>
      </c>
    </row>
    <row r="286" spans="2:65" s="1" customFormat="1" ht="11.25">
      <c r="B286" s="34"/>
      <c r="D286" s="142" t="s">
        <v>155</v>
      </c>
      <c r="F286" s="143" t="s">
        <v>410</v>
      </c>
      <c r="I286" s="144"/>
      <c r="L286" s="34"/>
      <c r="M286" s="145"/>
      <c r="T286" s="55"/>
      <c r="AT286" s="18" t="s">
        <v>155</v>
      </c>
      <c r="AU286" s="18" t="s">
        <v>92</v>
      </c>
    </row>
    <row r="287" spans="2:65" s="1" customFormat="1" ht="19.5">
      <c r="B287" s="34"/>
      <c r="D287" s="146" t="s">
        <v>157</v>
      </c>
      <c r="F287" s="147" t="s">
        <v>393</v>
      </c>
      <c r="I287" s="144"/>
      <c r="L287" s="34"/>
      <c r="M287" s="145"/>
      <c r="T287" s="55"/>
      <c r="AT287" s="18" t="s">
        <v>157</v>
      </c>
      <c r="AU287" s="18" t="s">
        <v>92</v>
      </c>
    </row>
    <row r="288" spans="2:65" s="12" customFormat="1" ht="11.25">
      <c r="B288" s="148"/>
      <c r="D288" s="146" t="s">
        <v>159</v>
      </c>
      <c r="E288" s="149" t="s">
        <v>44</v>
      </c>
      <c r="F288" s="150" t="s">
        <v>287</v>
      </c>
      <c r="H288" s="149" t="s">
        <v>44</v>
      </c>
      <c r="I288" s="151"/>
      <c r="L288" s="148"/>
      <c r="M288" s="152"/>
      <c r="T288" s="153"/>
      <c r="AT288" s="149" t="s">
        <v>159</v>
      </c>
      <c r="AU288" s="149" t="s">
        <v>92</v>
      </c>
      <c r="AV288" s="12" t="s">
        <v>90</v>
      </c>
      <c r="AW288" s="12" t="s">
        <v>42</v>
      </c>
      <c r="AX288" s="12" t="s">
        <v>82</v>
      </c>
      <c r="AY288" s="149" t="s">
        <v>146</v>
      </c>
    </row>
    <row r="289" spans="2:65" s="12" customFormat="1" ht="11.25">
      <c r="B289" s="148"/>
      <c r="D289" s="146" t="s">
        <v>159</v>
      </c>
      <c r="E289" s="149" t="s">
        <v>44</v>
      </c>
      <c r="F289" s="150" t="s">
        <v>404</v>
      </c>
      <c r="H289" s="149" t="s">
        <v>44</v>
      </c>
      <c r="I289" s="151"/>
      <c r="L289" s="148"/>
      <c r="M289" s="152"/>
      <c r="T289" s="153"/>
      <c r="AT289" s="149" t="s">
        <v>159</v>
      </c>
      <c r="AU289" s="149" t="s">
        <v>92</v>
      </c>
      <c r="AV289" s="12" t="s">
        <v>90</v>
      </c>
      <c r="AW289" s="12" t="s">
        <v>42</v>
      </c>
      <c r="AX289" s="12" t="s">
        <v>82</v>
      </c>
      <c r="AY289" s="149" t="s">
        <v>146</v>
      </c>
    </row>
    <row r="290" spans="2:65" s="13" customFormat="1" ht="11.25">
      <c r="B290" s="154"/>
      <c r="D290" s="146" t="s">
        <v>159</v>
      </c>
      <c r="E290" s="155" t="s">
        <v>44</v>
      </c>
      <c r="F290" s="156" t="s">
        <v>411</v>
      </c>
      <c r="H290" s="157">
        <v>1</v>
      </c>
      <c r="I290" s="158"/>
      <c r="L290" s="154"/>
      <c r="M290" s="159"/>
      <c r="T290" s="160"/>
      <c r="AT290" s="155" t="s">
        <v>159</v>
      </c>
      <c r="AU290" s="155" t="s">
        <v>92</v>
      </c>
      <c r="AV290" s="13" t="s">
        <v>92</v>
      </c>
      <c r="AW290" s="13" t="s">
        <v>42</v>
      </c>
      <c r="AX290" s="13" t="s">
        <v>82</v>
      </c>
      <c r="AY290" s="155" t="s">
        <v>146</v>
      </c>
    </row>
    <row r="291" spans="2:65" s="15" customFormat="1" ht="11.25">
      <c r="B291" s="168"/>
      <c r="D291" s="146" t="s">
        <v>159</v>
      </c>
      <c r="E291" s="169" t="s">
        <v>44</v>
      </c>
      <c r="F291" s="170" t="s">
        <v>342</v>
      </c>
      <c r="H291" s="171">
        <v>1</v>
      </c>
      <c r="I291" s="172"/>
      <c r="L291" s="168"/>
      <c r="M291" s="173"/>
      <c r="T291" s="174"/>
      <c r="AT291" s="169" t="s">
        <v>159</v>
      </c>
      <c r="AU291" s="169" t="s">
        <v>92</v>
      </c>
      <c r="AV291" s="15" t="s">
        <v>169</v>
      </c>
      <c r="AW291" s="15" t="s">
        <v>42</v>
      </c>
      <c r="AX291" s="15" t="s">
        <v>82</v>
      </c>
      <c r="AY291" s="169" t="s">
        <v>146</v>
      </c>
    </row>
    <row r="292" spans="2:65" s="12" customFormat="1" ht="11.25">
      <c r="B292" s="148"/>
      <c r="D292" s="146" t="s">
        <v>159</v>
      </c>
      <c r="E292" s="149" t="s">
        <v>44</v>
      </c>
      <c r="F292" s="150" t="s">
        <v>412</v>
      </c>
      <c r="H292" s="149" t="s">
        <v>44</v>
      </c>
      <c r="I292" s="151"/>
      <c r="L292" s="148"/>
      <c r="M292" s="152"/>
      <c r="T292" s="153"/>
      <c r="AT292" s="149" t="s">
        <v>159</v>
      </c>
      <c r="AU292" s="149" t="s">
        <v>92</v>
      </c>
      <c r="AV292" s="12" t="s">
        <v>90</v>
      </c>
      <c r="AW292" s="12" t="s">
        <v>42</v>
      </c>
      <c r="AX292" s="12" t="s">
        <v>82</v>
      </c>
      <c r="AY292" s="149" t="s">
        <v>146</v>
      </c>
    </row>
    <row r="293" spans="2:65" s="13" customFormat="1" ht="11.25">
      <c r="B293" s="154"/>
      <c r="D293" s="146" t="s">
        <v>159</v>
      </c>
      <c r="E293" s="155" t="s">
        <v>44</v>
      </c>
      <c r="F293" s="156" t="s">
        <v>395</v>
      </c>
      <c r="H293" s="157">
        <v>1</v>
      </c>
      <c r="I293" s="158"/>
      <c r="L293" s="154"/>
      <c r="M293" s="159"/>
      <c r="T293" s="160"/>
      <c r="AT293" s="155" t="s">
        <v>159</v>
      </c>
      <c r="AU293" s="155" t="s">
        <v>92</v>
      </c>
      <c r="AV293" s="13" t="s">
        <v>92</v>
      </c>
      <c r="AW293" s="13" t="s">
        <v>42</v>
      </c>
      <c r="AX293" s="13" t="s">
        <v>82</v>
      </c>
      <c r="AY293" s="155" t="s">
        <v>146</v>
      </c>
    </row>
    <row r="294" spans="2:65" s="13" customFormat="1" ht="11.25">
      <c r="B294" s="154"/>
      <c r="D294" s="146" t="s">
        <v>159</v>
      </c>
      <c r="E294" s="155" t="s">
        <v>44</v>
      </c>
      <c r="F294" s="156" t="s">
        <v>396</v>
      </c>
      <c r="H294" s="157">
        <v>1</v>
      </c>
      <c r="I294" s="158"/>
      <c r="L294" s="154"/>
      <c r="M294" s="159"/>
      <c r="T294" s="160"/>
      <c r="AT294" s="155" t="s">
        <v>159</v>
      </c>
      <c r="AU294" s="155" t="s">
        <v>92</v>
      </c>
      <c r="AV294" s="13" t="s">
        <v>92</v>
      </c>
      <c r="AW294" s="13" t="s">
        <v>42</v>
      </c>
      <c r="AX294" s="13" t="s">
        <v>82</v>
      </c>
      <c r="AY294" s="155" t="s">
        <v>146</v>
      </c>
    </row>
    <row r="295" spans="2:65" s="13" customFormat="1" ht="11.25">
      <c r="B295" s="154"/>
      <c r="D295" s="146" t="s">
        <v>159</v>
      </c>
      <c r="E295" s="155" t="s">
        <v>44</v>
      </c>
      <c r="F295" s="156" t="s">
        <v>397</v>
      </c>
      <c r="H295" s="157">
        <v>1</v>
      </c>
      <c r="I295" s="158"/>
      <c r="L295" s="154"/>
      <c r="M295" s="159"/>
      <c r="T295" s="160"/>
      <c r="AT295" s="155" t="s">
        <v>159</v>
      </c>
      <c r="AU295" s="155" t="s">
        <v>92</v>
      </c>
      <c r="AV295" s="13" t="s">
        <v>92</v>
      </c>
      <c r="AW295" s="13" t="s">
        <v>42</v>
      </c>
      <c r="AX295" s="13" t="s">
        <v>82</v>
      </c>
      <c r="AY295" s="155" t="s">
        <v>146</v>
      </c>
    </row>
    <row r="296" spans="2:65" s="13" customFormat="1" ht="11.25">
      <c r="B296" s="154"/>
      <c r="D296" s="146" t="s">
        <v>159</v>
      </c>
      <c r="E296" s="155" t="s">
        <v>44</v>
      </c>
      <c r="F296" s="156" t="s">
        <v>398</v>
      </c>
      <c r="H296" s="157">
        <v>1</v>
      </c>
      <c r="I296" s="158"/>
      <c r="L296" s="154"/>
      <c r="M296" s="159"/>
      <c r="T296" s="160"/>
      <c r="AT296" s="155" t="s">
        <v>159</v>
      </c>
      <c r="AU296" s="155" t="s">
        <v>92</v>
      </c>
      <c r="AV296" s="13" t="s">
        <v>92</v>
      </c>
      <c r="AW296" s="13" t="s">
        <v>42</v>
      </c>
      <c r="AX296" s="13" t="s">
        <v>82</v>
      </c>
      <c r="AY296" s="155" t="s">
        <v>146</v>
      </c>
    </row>
    <row r="297" spans="2:65" s="15" customFormat="1" ht="11.25">
      <c r="B297" s="168"/>
      <c r="D297" s="146" t="s">
        <v>159</v>
      </c>
      <c r="E297" s="169" t="s">
        <v>44</v>
      </c>
      <c r="F297" s="170" t="s">
        <v>342</v>
      </c>
      <c r="H297" s="171">
        <v>4</v>
      </c>
      <c r="I297" s="172"/>
      <c r="L297" s="168"/>
      <c r="M297" s="173"/>
      <c r="T297" s="174"/>
      <c r="AT297" s="169" t="s">
        <v>159</v>
      </c>
      <c r="AU297" s="169" t="s">
        <v>92</v>
      </c>
      <c r="AV297" s="15" t="s">
        <v>169</v>
      </c>
      <c r="AW297" s="15" t="s">
        <v>42</v>
      </c>
      <c r="AX297" s="15" t="s">
        <v>82</v>
      </c>
      <c r="AY297" s="169" t="s">
        <v>146</v>
      </c>
    </row>
    <row r="298" spans="2:65" s="14" customFormat="1" ht="11.25">
      <c r="B298" s="161"/>
      <c r="D298" s="146" t="s">
        <v>159</v>
      </c>
      <c r="E298" s="162" t="s">
        <v>44</v>
      </c>
      <c r="F298" s="163" t="s">
        <v>281</v>
      </c>
      <c r="H298" s="164">
        <v>5</v>
      </c>
      <c r="I298" s="165"/>
      <c r="L298" s="161"/>
      <c r="M298" s="166"/>
      <c r="T298" s="167"/>
      <c r="AT298" s="162" t="s">
        <v>159</v>
      </c>
      <c r="AU298" s="162" t="s">
        <v>92</v>
      </c>
      <c r="AV298" s="14" t="s">
        <v>153</v>
      </c>
      <c r="AW298" s="14" t="s">
        <v>42</v>
      </c>
      <c r="AX298" s="14" t="s">
        <v>90</v>
      </c>
      <c r="AY298" s="162" t="s">
        <v>146</v>
      </c>
    </row>
    <row r="299" spans="2:65" s="1" customFormat="1" ht="16.5" customHeight="1">
      <c r="B299" s="34"/>
      <c r="C299" s="129" t="s">
        <v>413</v>
      </c>
      <c r="D299" s="129" t="s">
        <v>148</v>
      </c>
      <c r="E299" s="130" t="s">
        <v>414</v>
      </c>
      <c r="F299" s="131" t="s">
        <v>415</v>
      </c>
      <c r="G299" s="132" t="s">
        <v>381</v>
      </c>
      <c r="H299" s="133">
        <v>5</v>
      </c>
      <c r="I299" s="134"/>
      <c r="J299" s="135">
        <f>ROUND(I299*H299,2)</f>
        <v>0</v>
      </c>
      <c r="K299" s="131" t="s">
        <v>152</v>
      </c>
      <c r="L299" s="34"/>
      <c r="M299" s="136" t="s">
        <v>44</v>
      </c>
      <c r="N299" s="137" t="s">
        <v>53</v>
      </c>
      <c r="P299" s="138">
        <f>O299*H299</f>
        <v>0</v>
      </c>
      <c r="Q299" s="138">
        <v>8.4999999999999995E-4</v>
      </c>
      <c r="R299" s="138">
        <f>Q299*H299</f>
        <v>4.2499999999999994E-3</v>
      </c>
      <c r="S299" s="138">
        <v>0</v>
      </c>
      <c r="T299" s="139">
        <f>S299*H299</f>
        <v>0</v>
      </c>
      <c r="AR299" s="140" t="s">
        <v>250</v>
      </c>
      <c r="AT299" s="140" t="s">
        <v>148</v>
      </c>
      <c r="AU299" s="140" t="s">
        <v>92</v>
      </c>
      <c r="AY299" s="18" t="s">
        <v>146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8" t="s">
        <v>90</v>
      </c>
      <c r="BK299" s="141">
        <f>ROUND(I299*H299,2)</f>
        <v>0</v>
      </c>
      <c r="BL299" s="18" t="s">
        <v>250</v>
      </c>
      <c r="BM299" s="140" t="s">
        <v>416</v>
      </c>
    </row>
    <row r="300" spans="2:65" s="1" customFormat="1" ht="11.25">
      <c r="B300" s="34"/>
      <c r="D300" s="142" t="s">
        <v>155</v>
      </c>
      <c r="F300" s="143" t="s">
        <v>417</v>
      </c>
      <c r="I300" s="144"/>
      <c r="L300" s="34"/>
      <c r="M300" s="145"/>
      <c r="T300" s="55"/>
      <c r="AT300" s="18" t="s">
        <v>155</v>
      </c>
      <c r="AU300" s="18" t="s">
        <v>92</v>
      </c>
    </row>
    <row r="301" spans="2:65" s="1" customFormat="1" ht="19.5">
      <c r="B301" s="34"/>
      <c r="D301" s="146" t="s">
        <v>157</v>
      </c>
      <c r="F301" s="147" t="s">
        <v>393</v>
      </c>
      <c r="I301" s="144"/>
      <c r="L301" s="34"/>
      <c r="M301" s="145"/>
      <c r="T301" s="55"/>
      <c r="AT301" s="18" t="s">
        <v>157</v>
      </c>
      <c r="AU301" s="18" t="s">
        <v>92</v>
      </c>
    </row>
    <row r="302" spans="2:65" s="12" customFormat="1" ht="11.25">
      <c r="B302" s="148"/>
      <c r="D302" s="146" t="s">
        <v>159</v>
      </c>
      <c r="E302" s="149" t="s">
        <v>44</v>
      </c>
      <c r="F302" s="150" t="s">
        <v>287</v>
      </c>
      <c r="H302" s="149" t="s">
        <v>44</v>
      </c>
      <c r="I302" s="151"/>
      <c r="L302" s="148"/>
      <c r="M302" s="152"/>
      <c r="T302" s="153"/>
      <c r="AT302" s="149" t="s">
        <v>159</v>
      </c>
      <c r="AU302" s="149" t="s">
        <v>92</v>
      </c>
      <c r="AV302" s="12" t="s">
        <v>90</v>
      </c>
      <c r="AW302" s="12" t="s">
        <v>42</v>
      </c>
      <c r="AX302" s="12" t="s">
        <v>82</v>
      </c>
      <c r="AY302" s="149" t="s">
        <v>146</v>
      </c>
    </row>
    <row r="303" spans="2:65" s="12" customFormat="1" ht="11.25">
      <c r="B303" s="148"/>
      <c r="D303" s="146" t="s">
        <v>159</v>
      </c>
      <c r="E303" s="149" t="s">
        <v>44</v>
      </c>
      <c r="F303" s="150" t="s">
        <v>404</v>
      </c>
      <c r="H303" s="149" t="s">
        <v>44</v>
      </c>
      <c r="I303" s="151"/>
      <c r="L303" s="148"/>
      <c r="M303" s="152"/>
      <c r="T303" s="153"/>
      <c r="AT303" s="149" t="s">
        <v>159</v>
      </c>
      <c r="AU303" s="149" t="s">
        <v>92</v>
      </c>
      <c r="AV303" s="12" t="s">
        <v>90</v>
      </c>
      <c r="AW303" s="12" t="s">
        <v>42</v>
      </c>
      <c r="AX303" s="12" t="s">
        <v>82</v>
      </c>
      <c r="AY303" s="149" t="s">
        <v>146</v>
      </c>
    </row>
    <row r="304" spans="2:65" s="13" customFormat="1" ht="11.25">
      <c r="B304" s="154"/>
      <c r="D304" s="146" t="s">
        <v>159</v>
      </c>
      <c r="E304" s="155" t="s">
        <v>44</v>
      </c>
      <c r="F304" s="156" t="s">
        <v>411</v>
      </c>
      <c r="H304" s="157">
        <v>1</v>
      </c>
      <c r="I304" s="158"/>
      <c r="L304" s="154"/>
      <c r="M304" s="159"/>
      <c r="T304" s="160"/>
      <c r="AT304" s="155" t="s">
        <v>159</v>
      </c>
      <c r="AU304" s="155" t="s">
        <v>92</v>
      </c>
      <c r="AV304" s="13" t="s">
        <v>92</v>
      </c>
      <c r="AW304" s="13" t="s">
        <v>42</v>
      </c>
      <c r="AX304" s="13" t="s">
        <v>82</v>
      </c>
      <c r="AY304" s="155" t="s">
        <v>146</v>
      </c>
    </row>
    <row r="305" spans="2:65" s="15" customFormat="1" ht="11.25">
      <c r="B305" s="168"/>
      <c r="D305" s="146" t="s">
        <v>159</v>
      </c>
      <c r="E305" s="169" t="s">
        <v>44</v>
      </c>
      <c r="F305" s="170" t="s">
        <v>342</v>
      </c>
      <c r="H305" s="171">
        <v>1</v>
      </c>
      <c r="I305" s="172"/>
      <c r="L305" s="168"/>
      <c r="M305" s="173"/>
      <c r="T305" s="174"/>
      <c r="AT305" s="169" t="s">
        <v>159</v>
      </c>
      <c r="AU305" s="169" t="s">
        <v>92</v>
      </c>
      <c r="AV305" s="15" t="s">
        <v>169</v>
      </c>
      <c r="AW305" s="15" t="s">
        <v>42</v>
      </c>
      <c r="AX305" s="15" t="s">
        <v>82</v>
      </c>
      <c r="AY305" s="169" t="s">
        <v>146</v>
      </c>
    </row>
    <row r="306" spans="2:65" s="12" customFormat="1" ht="11.25">
      <c r="B306" s="148"/>
      <c r="D306" s="146" t="s">
        <v>159</v>
      </c>
      <c r="E306" s="149" t="s">
        <v>44</v>
      </c>
      <c r="F306" s="150" t="s">
        <v>412</v>
      </c>
      <c r="H306" s="149" t="s">
        <v>44</v>
      </c>
      <c r="I306" s="151"/>
      <c r="L306" s="148"/>
      <c r="M306" s="152"/>
      <c r="T306" s="153"/>
      <c r="AT306" s="149" t="s">
        <v>159</v>
      </c>
      <c r="AU306" s="149" t="s">
        <v>92</v>
      </c>
      <c r="AV306" s="12" t="s">
        <v>90</v>
      </c>
      <c r="AW306" s="12" t="s">
        <v>42</v>
      </c>
      <c r="AX306" s="12" t="s">
        <v>82</v>
      </c>
      <c r="AY306" s="149" t="s">
        <v>146</v>
      </c>
    </row>
    <row r="307" spans="2:65" s="13" customFormat="1" ht="11.25">
      <c r="B307" s="154"/>
      <c r="D307" s="146" t="s">
        <v>159</v>
      </c>
      <c r="E307" s="155" t="s">
        <v>44</v>
      </c>
      <c r="F307" s="156" t="s">
        <v>395</v>
      </c>
      <c r="H307" s="157">
        <v>1</v>
      </c>
      <c r="I307" s="158"/>
      <c r="L307" s="154"/>
      <c r="M307" s="159"/>
      <c r="T307" s="160"/>
      <c r="AT307" s="155" t="s">
        <v>159</v>
      </c>
      <c r="AU307" s="155" t="s">
        <v>92</v>
      </c>
      <c r="AV307" s="13" t="s">
        <v>92</v>
      </c>
      <c r="AW307" s="13" t="s">
        <v>42</v>
      </c>
      <c r="AX307" s="13" t="s">
        <v>82</v>
      </c>
      <c r="AY307" s="155" t="s">
        <v>146</v>
      </c>
    </row>
    <row r="308" spans="2:65" s="13" customFormat="1" ht="11.25">
      <c r="B308" s="154"/>
      <c r="D308" s="146" t="s">
        <v>159</v>
      </c>
      <c r="E308" s="155" t="s">
        <v>44</v>
      </c>
      <c r="F308" s="156" t="s">
        <v>396</v>
      </c>
      <c r="H308" s="157">
        <v>1</v>
      </c>
      <c r="I308" s="158"/>
      <c r="L308" s="154"/>
      <c r="M308" s="159"/>
      <c r="T308" s="160"/>
      <c r="AT308" s="155" t="s">
        <v>159</v>
      </c>
      <c r="AU308" s="155" t="s">
        <v>92</v>
      </c>
      <c r="AV308" s="13" t="s">
        <v>92</v>
      </c>
      <c r="AW308" s="13" t="s">
        <v>42</v>
      </c>
      <c r="AX308" s="13" t="s">
        <v>82</v>
      </c>
      <c r="AY308" s="155" t="s">
        <v>146</v>
      </c>
    </row>
    <row r="309" spans="2:65" s="13" customFormat="1" ht="11.25">
      <c r="B309" s="154"/>
      <c r="D309" s="146" t="s">
        <v>159</v>
      </c>
      <c r="E309" s="155" t="s">
        <v>44</v>
      </c>
      <c r="F309" s="156" t="s">
        <v>397</v>
      </c>
      <c r="H309" s="157">
        <v>1</v>
      </c>
      <c r="I309" s="158"/>
      <c r="L309" s="154"/>
      <c r="M309" s="159"/>
      <c r="T309" s="160"/>
      <c r="AT309" s="155" t="s">
        <v>159</v>
      </c>
      <c r="AU309" s="155" t="s">
        <v>92</v>
      </c>
      <c r="AV309" s="13" t="s">
        <v>92</v>
      </c>
      <c r="AW309" s="13" t="s">
        <v>42</v>
      </c>
      <c r="AX309" s="13" t="s">
        <v>82</v>
      </c>
      <c r="AY309" s="155" t="s">
        <v>146</v>
      </c>
    </row>
    <row r="310" spans="2:65" s="13" customFormat="1" ht="11.25">
      <c r="B310" s="154"/>
      <c r="D310" s="146" t="s">
        <v>159</v>
      </c>
      <c r="E310" s="155" t="s">
        <v>44</v>
      </c>
      <c r="F310" s="156" t="s">
        <v>398</v>
      </c>
      <c r="H310" s="157">
        <v>1</v>
      </c>
      <c r="I310" s="158"/>
      <c r="L310" s="154"/>
      <c r="M310" s="159"/>
      <c r="T310" s="160"/>
      <c r="AT310" s="155" t="s">
        <v>159</v>
      </c>
      <c r="AU310" s="155" t="s">
        <v>92</v>
      </c>
      <c r="AV310" s="13" t="s">
        <v>92</v>
      </c>
      <c r="AW310" s="13" t="s">
        <v>42</v>
      </c>
      <c r="AX310" s="13" t="s">
        <v>82</v>
      </c>
      <c r="AY310" s="155" t="s">
        <v>146</v>
      </c>
    </row>
    <row r="311" spans="2:65" s="15" customFormat="1" ht="11.25">
      <c r="B311" s="168"/>
      <c r="D311" s="146" t="s">
        <v>159</v>
      </c>
      <c r="E311" s="169" t="s">
        <v>44</v>
      </c>
      <c r="F311" s="170" t="s">
        <v>342</v>
      </c>
      <c r="H311" s="171">
        <v>4</v>
      </c>
      <c r="I311" s="172"/>
      <c r="L311" s="168"/>
      <c r="M311" s="173"/>
      <c r="T311" s="174"/>
      <c r="AT311" s="169" t="s">
        <v>159</v>
      </c>
      <c r="AU311" s="169" t="s">
        <v>92</v>
      </c>
      <c r="AV311" s="15" t="s">
        <v>169</v>
      </c>
      <c r="AW311" s="15" t="s">
        <v>42</v>
      </c>
      <c r="AX311" s="15" t="s">
        <v>82</v>
      </c>
      <c r="AY311" s="169" t="s">
        <v>146</v>
      </c>
    </row>
    <row r="312" spans="2:65" s="14" customFormat="1" ht="11.25">
      <c r="B312" s="161"/>
      <c r="D312" s="146" t="s">
        <v>159</v>
      </c>
      <c r="E312" s="162" t="s">
        <v>44</v>
      </c>
      <c r="F312" s="163" t="s">
        <v>281</v>
      </c>
      <c r="H312" s="164">
        <v>5</v>
      </c>
      <c r="I312" s="165"/>
      <c r="L312" s="161"/>
      <c r="M312" s="166"/>
      <c r="T312" s="167"/>
      <c r="AT312" s="162" t="s">
        <v>159</v>
      </c>
      <c r="AU312" s="162" t="s">
        <v>92</v>
      </c>
      <c r="AV312" s="14" t="s">
        <v>153</v>
      </c>
      <c r="AW312" s="14" t="s">
        <v>42</v>
      </c>
      <c r="AX312" s="14" t="s">
        <v>90</v>
      </c>
      <c r="AY312" s="162" t="s">
        <v>146</v>
      </c>
    </row>
    <row r="313" spans="2:65" s="1" customFormat="1" ht="24.2" customHeight="1">
      <c r="B313" s="34"/>
      <c r="C313" s="129" t="s">
        <v>418</v>
      </c>
      <c r="D313" s="129" t="s">
        <v>148</v>
      </c>
      <c r="E313" s="130" t="s">
        <v>419</v>
      </c>
      <c r="F313" s="131" t="s">
        <v>420</v>
      </c>
      <c r="G313" s="132" t="s">
        <v>295</v>
      </c>
      <c r="H313" s="133">
        <v>9.6000000000000002E-2</v>
      </c>
      <c r="I313" s="134"/>
      <c r="J313" s="135">
        <f>ROUND(I313*H313,2)</f>
        <v>0</v>
      </c>
      <c r="K313" s="131" t="s">
        <v>152</v>
      </c>
      <c r="L313" s="34"/>
      <c r="M313" s="136" t="s">
        <v>44</v>
      </c>
      <c r="N313" s="137" t="s">
        <v>53</v>
      </c>
      <c r="P313" s="138">
        <f>O313*H313</f>
        <v>0</v>
      </c>
      <c r="Q313" s="138">
        <v>0</v>
      </c>
      <c r="R313" s="138">
        <f>Q313*H313</f>
        <v>0</v>
      </c>
      <c r="S313" s="138">
        <v>0</v>
      </c>
      <c r="T313" s="139">
        <f>S313*H313</f>
        <v>0</v>
      </c>
      <c r="AR313" s="140" t="s">
        <v>250</v>
      </c>
      <c r="AT313" s="140" t="s">
        <v>148</v>
      </c>
      <c r="AU313" s="140" t="s">
        <v>92</v>
      </c>
      <c r="AY313" s="18" t="s">
        <v>146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8" t="s">
        <v>90</v>
      </c>
      <c r="BK313" s="141">
        <f>ROUND(I313*H313,2)</f>
        <v>0</v>
      </c>
      <c r="BL313" s="18" t="s">
        <v>250</v>
      </c>
      <c r="BM313" s="140" t="s">
        <v>421</v>
      </c>
    </row>
    <row r="314" spans="2:65" s="1" customFormat="1" ht="11.25">
      <c r="B314" s="34"/>
      <c r="D314" s="142" t="s">
        <v>155</v>
      </c>
      <c r="F314" s="143" t="s">
        <v>422</v>
      </c>
      <c r="I314" s="144"/>
      <c r="L314" s="34"/>
      <c r="M314" s="145"/>
      <c r="T314" s="55"/>
      <c r="AT314" s="18" t="s">
        <v>155</v>
      </c>
      <c r="AU314" s="18" t="s">
        <v>92</v>
      </c>
    </row>
    <row r="315" spans="2:65" s="11" customFormat="1" ht="22.9" customHeight="1">
      <c r="B315" s="117"/>
      <c r="D315" s="118" t="s">
        <v>81</v>
      </c>
      <c r="E315" s="127" t="s">
        <v>423</v>
      </c>
      <c r="F315" s="127" t="s">
        <v>424</v>
      </c>
      <c r="I315" s="120"/>
      <c r="J315" s="128">
        <f>BK315</f>
        <v>0</v>
      </c>
      <c r="L315" s="117"/>
      <c r="M315" s="122"/>
      <c r="P315" s="123">
        <f>SUM(P316:P320)</f>
        <v>0</v>
      </c>
      <c r="R315" s="123">
        <f>SUM(R316:R320)</f>
        <v>0</v>
      </c>
      <c r="T315" s="124">
        <f>SUM(T316:T320)</f>
        <v>0.30180000000000001</v>
      </c>
      <c r="AR315" s="118" t="s">
        <v>92</v>
      </c>
      <c r="AT315" s="125" t="s">
        <v>81</v>
      </c>
      <c r="AU315" s="125" t="s">
        <v>90</v>
      </c>
      <c r="AY315" s="118" t="s">
        <v>146</v>
      </c>
      <c r="BK315" s="126">
        <f>SUM(BK316:BK320)</f>
        <v>0</v>
      </c>
    </row>
    <row r="316" spans="2:65" s="1" customFormat="1" ht="24.2" customHeight="1">
      <c r="B316" s="34"/>
      <c r="C316" s="129" t="s">
        <v>425</v>
      </c>
      <c r="D316" s="129" t="s">
        <v>148</v>
      </c>
      <c r="E316" s="130" t="s">
        <v>426</v>
      </c>
      <c r="F316" s="131" t="s">
        <v>427</v>
      </c>
      <c r="G316" s="132" t="s">
        <v>151</v>
      </c>
      <c r="H316" s="133">
        <v>20.12</v>
      </c>
      <c r="I316" s="134"/>
      <c r="J316" s="135">
        <f>ROUND(I316*H316,2)</f>
        <v>0</v>
      </c>
      <c r="K316" s="131" t="s">
        <v>152</v>
      </c>
      <c r="L316" s="34"/>
      <c r="M316" s="136" t="s">
        <v>44</v>
      </c>
      <c r="N316" s="137" t="s">
        <v>53</v>
      </c>
      <c r="P316" s="138">
        <f>O316*H316</f>
        <v>0</v>
      </c>
      <c r="Q316" s="138">
        <v>0</v>
      </c>
      <c r="R316" s="138">
        <f>Q316*H316</f>
        <v>0</v>
      </c>
      <c r="S316" s="138">
        <v>1.4999999999999999E-2</v>
      </c>
      <c r="T316" s="139">
        <f>S316*H316</f>
        <v>0.30180000000000001</v>
      </c>
      <c r="AR316" s="140" t="s">
        <v>250</v>
      </c>
      <c r="AT316" s="140" t="s">
        <v>148</v>
      </c>
      <c r="AU316" s="140" t="s">
        <v>92</v>
      </c>
      <c r="AY316" s="18" t="s">
        <v>146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8" t="s">
        <v>90</v>
      </c>
      <c r="BK316" s="141">
        <f>ROUND(I316*H316,2)</f>
        <v>0</v>
      </c>
      <c r="BL316" s="18" t="s">
        <v>250</v>
      </c>
      <c r="BM316" s="140" t="s">
        <v>428</v>
      </c>
    </row>
    <row r="317" spans="2:65" s="1" customFormat="1" ht="11.25">
      <c r="B317" s="34"/>
      <c r="D317" s="142" t="s">
        <v>155</v>
      </c>
      <c r="F317" s="143" t="s">
        <v>429</v>
      </c>
      <c r="I317" s="144"/>
      <c r="L317" s="34"/>
      <c r="M317" s="145"/>
      <c r="T317" s="55"/>
      <c r="AT317" s="18" t="s">
        <v>155</v>
      </c>
      <c r="AU317" s="18" t="s">
        <v>92</v>
      </c>
    </row>
    <row r="318" spans="2:65" s="12" customFormat="1" ht="11.25">
      <c r="B318" s="148"/>
      <c r="D318" s="146" t="s">
        <v>159</v>
      </c>
      <c r="E318" s="149" t="s">
        <v>44</v>
      </c>
      <c r="F318" s="150" t="s">
        <v>366</v>
      </c>
      <c r="H318" s="149" t="s">
        <v>44</v>
      </c>
      <c r="I318" s="151"/>
      <c r="L318" s="148"/>
      <c r="M318" s="152"/>
      <c r="T318" s="153"/>
      <c r="AT318" s="149" t="s">
        <v>159</v>
      </c>
      <c r="AU318" s="149" t="s">
        <v>92</v>
      </c>
      <c r="AV318" s="12" t="s">
        <v>90</v>
      </c>
      <c r="AW318" s="12" t="s">
        <v>42</v>
      </c>
      <c r="AX318" s="12" t="s">
        <v>82</v>
      </c>
      <c r="AY318" s="149" t="s">
        <v>146</v>
      </c>
    </row>
    <row r="319" spans="2:65" s="12" customFormat="1" ht="11.25">
      <c r="B319" s="148"/>
      <c r="D319" s="146" t="s">
        <v>159</v>
      </c>
      <c r="E319" s="149" t="s">
        <v>44</v>
      </c>
      <c r="F319" s="150" t="s">
        <v>367</v>
      </c>
      <c r="H319" s="149" t="s">
        <v>44</v>
      </c>
      <c r="I319" s="151"/>
      <c r="L319" s="148"/>
      <c r="M319" s="152"/>
      <c r="T319" s="153"/>
      <c r="AT319" s="149" t="s">
        <v>159</v>
      </c>
      <c r="AU319" s="149" t="s">
        <v>92</v>
      </c>
      <c r="AV319" s="12" t="s">
        <v>90</v>
      </c>
      <c r="AW319" s="12" t="s">
        <v>42</v>
      </c>
      <c r="AX319" s="12" t="s">
        <v>82</v>
      </c>
      <c r="AY319" s="149" t="s">
        <v>146</v>
      </c>
    </row>
    <row r="320" spans="2:65" s="13" customFormat="1" ht="11.25">
      <c r="B320" s="154"/>
      <c r="D320" s="146" t="s">
        <v>159</v>
      </c>
      <c r="E320" s="155" t="s">
        <v>44</v>
      </c>
      <c r="F320" s="156" t="s">
        <v>368</v>
      </c>
      <c r="H320" s="157">
        <v>20.12</v>
      </c>
      <c r="I320" s="158"/>
      <c r="L320" s="154"/>
      <c r="M320" s="159"/>
      <c r="T320" s="160"/>
      <c r="AT320" s="155" t="s">
        <v>159</v>
      </c>
      <c r="AU320" s="155" t="s">
        <v>92</v>
      </c>
      <c r="AV320" s="13" t="s">
        <v>92</v>
      </c>
      <c r="AW320" s="13" t="s">
        <v>42</v>
      </c>
      <c r="AX320" s="13" t="s">
        <v>90</v>
      </c>
      <c r="AY320" s="155" t="s">
        <v>146</v>
      </c>
    </row>
    <row r="321" spans="2:65" s="11" customFormat="1" ht="22.9" customHeight="1">
      <c r="B321" s="117"/>
      <c r="D321" s="118" t="s">
        <v>81</v>
      </c>
      <c r="E321" s="127" t="s">
        <v>430</v>
      </c>
      <c r="F321" s="127" t="s">
        <v>431</v>
      </c>
      <c r="I321" s="120"/>
      <c r="J321" s="128">
        <f>BK321</f>
        <v>0</v>
      </c>
      <c r="L321" s="117"/>
      <c r="M321" s="122"/>
      <c r="P321" s="123">
        <f>SUM(P322:P376)</f>
        <v>0</v>
      </c>
      <c r="R321" s="123">
        <f>SUM(R322:R376)</f>
        <v>1.7708800000000002</v>
      </c>
      <c r="T321" s="124">
        <f>SUM(T322:T376)</f>
        <v>3.6724849000000002</v>
      </c>
      <c r="AR321" s="118" t="s">
        <v>92</v>
      </c>
      <c r="AT321" s="125" t="s">
        <v>81</v>
      </c>
      <c r="AU321" s="125" t="s">
        <v>90</v>
      </c>
      <c r="AY321" s="118" t="s">
        <v>146</v>
      </c>
      <c r="BK321" s="126">
        <f>SUM(BK322:BK376)</f>
        <v>0</v>
      </c>
    </row>
    <row r="322" spans="2:65" s="1" customFormat="1" ht="24.2" customHeight="1">
      <c r="B322" s="34"/>
      <c r="C322" s="129" t="s">
        <v>432</v>
      </c>
      <c r="D322" s="129" t="s">
        <v>148</v>
      </c>
      <c r="E322" s="130" t="s">
        <v>433</v>
      </c>
      <c r="F322" s="131" t="s">
        <v>434</v>
      </c>
      <c r="G322" s="132" t="s">
        <v>151</v>
      </c>
      <c r="H322" s="133">
        <v>5.1150000000000002</v>
      </c>
      <c r="I322" s="134"/>
      <c r="J322" s="135">
        <f>ROUND(I322*H322,2)</f>
        <v>0</v>
      </c>
      <c r="K322" s="131" t="s">
        <v>152</v>
      </c>
      <c r="L322" s="34"/>
      <c r="M322" s="136" t="s">
        <v>44</v>
      </c>
      <c r="N322" s="137" t="s">
        <v>53</v>
      </c>
      <c r="P322" s="138">
        <f>O322*H322</f>
        <v>0</v>
      </c>
      <c r="Q322" s="138">
        <v>0</v>
      </c>
      <c r="R322" s="138">
        <f>Q322*H322</f>
        <v>0</v>
      </c>
      <c r="S322" s="138">
        <v>3.175E-2</v>
      </c>
      <c r="T322" s="139">
        <f>S322*H322</f>
        <v>0.16240125</v>
      </c>
      <c r="AR322" s="140" t="s">
        <v>250</v>
      </c>
      <c r="AT322" s="140" t="s">
        <v>148</v>
      </c>
      <c r="AU322" s="140" t="s">
        <v>92</v>
      </c>
      <c r="AY322" s="18" t="s">
        <v>146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8" t="s">
        <v>90</v>
      </c>
      <c r="BK322" s="141">
        <f>ROUND(I322*H322,2)</f>
        <v>0</v>
      </c>
      <c r="BL322" s="18" t="s">
        <v>250</v>
      </c>
      <c r="BM322" s="140" t="s">
        <v>435</v>
      </c>
    </row>
    <row r="323" spans="2:65" s="1" customFormat="1" ht="11.25">
      <c r="B323" s="34"/>
      <c r="D323" s="142" t="s">
        <v>155</v>
      </c>
      <c r="F323" s="143" t="s">
        <v>436</v>
      </c>
      <c r="I323" s="144"/>
      <c r="L323" s="34"/>
      <c r="M323" s="145"/>
      <c r="T323" s="55"/>
      <c r="AT323" s="18" t="s">
        <v>155</v>
      </c>
      <c r="AU323" s="18" t="s">
        <v>92</v>
      </c>
    </row>
    <row r="324" spans="2:65" s="12" customFormat="1" ht="11.25">
      <c r="B324" s="148"/>
      <c r="D324" s="146" t="s">
        <v>159</v>
      </c>
      <c r="E324" s="149" t="s">
        <v>44</v>
      </c>
      <c r="F324" s="150" t="s">
        <v>287</v>
      </c>
      <c r="H324" s="149" t="s">
        <v>44</v>
      </c>
      <c r="I324" s="151"/>
      <c r="L324" s="148"/>
      <c r="M324" s="152"/>
      <c r="T324" s="153"/>
      <c r="AT324" s="149" t="s">
        <v>159</v>
      </c>
      <c r="AU324" s="149" t="s">
        <v>92</v>
      </c>
      <c r="AV324" s="12" t="s">
        <v>90</v>
      </c>
      <c r="AW324" s="12" t="s">
        <v>42</v>
      </c>
      <c r="AX324" s="12" t="s">
        <v>82</v>
      </c>
      <c r="AY324" s="149" t="s">
        <v>146</v>
      </c>
    </row>
    <row r="325" spans="2:65" s="13" customFormat="1" ht="11.25">
      <c r="B325" s="154"/>
      <c r="D325" s="146" t="s">
        <v>159</v>
      </c>
      <c r="E325" s="155" t="s">
        <v>44</v>
      </c>
      <c r="F325" s="156" t="s">
        <v>437</v>
      </c>
      <c r="H325" s="157">
        <v>5.1150000000000002</v>
      </c>
      <c r="I325" s="158"/>
      <c r="L325" s="154"/>
      <c r="M325" s="159"/>
      <c r="T325" s="160"/>
      <c r="AT325" s="155" t="s">
        <v>159</v>
      </c>
      <c r="AU325" s="155" t="s">
        <v>92</v>
      </c>
      <c r="AV325" s="13" t="s">
        <v>92</v>
      </c>
      <c r="AW325" s="13" t="s">
        <v>42</v>
      </c>
      <c r="AX325" s="13" t="s">
        <v>90</v>
      </c>
      <c r="AY325" s="155" t="s">
        <v>146</v>
      </c>
    </row>
    <row r="326" spans="2:65" s="1" customFormat="1" ht="24.2" customHeight="1">
      <c r="B326" s="34"/>
      <c r="C326" s="129" t="s">
        <v>438</v>
      </c>
      <c r="D326" s="129" t="s">
        <v>148</v>
      </c>
      <c r="E326" s="130" t="s">
        <v>439</v>
      </c>
      <c r="F326" s="131" t="s">
        <v>440</v>
      </c>
      <c r="G326" s="132" t="s">
        <v>151</v>
      </c>
      <c r="H326" s="133">
        <v>9.1449999999999996</v>
      </c>
      <c r="I326" s="134"/>
      <c r="J326" s="135">
        <f>ROUND(I326*H326,2)</f>
        <v>0</v>
      </c>
      <c r="K326" s="131" t="s">
        <v>152</v>
      </c>
      <c r="L326" s="34"/>
      <c r="M326" s="136" t="s">
        <v>44</v>
      </c>
      <c r="N326" s="137" t="s">
        <v>53</v>
      </c>
      <c r="P326" s="138">
        <f>O326*H326</f>
        <v>0</v>
      </c>
      <c r="Q326" s="138">
        <v>0</v>
      </c>
      <c r="R326" s="138">
        <f>Q326*H326</f>
        <v>0</v>
      </c>
      <c r="S326" s="138">
        <v>1.7250000000000001E-2</v>
      </c>
      <c r="T326" s="139">
        <f>S326*H326</f>
        <v>0.15775125000000001</v>
      </c>
      <c r="AR326" s="140" t="s">
        <v>250</v>
      </c>
      <c r="AT326" s="140" t="s">
        <v>148</v>
      </c>
      <c r="AU326" s="140" t="s">
        <v>92</v>
      </c>
      <c r="AY326" s="18" t="s">
        <v>146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8" t="s">
        <v>90</v>
      </c>
      <c r="BK326" s="141">
        <f>ROUND(I326*H326,2)</f>
        <v>0</v>
      </c>
      <c r="BL326" s="18" t="s">
        <v>250</v>
      </c>
      <c r="BM326" s="140" t="s">
        <v>441</v>
      </c>
    </row>
    <row r="327" spans="2:65" s="1" customFormat="1" ht="11.25">
      <c r="B327" s="34"/>
      <c r="D327" s="142" t="s">
        <v>155</v>
      </c>
      <c r="F327" s="143" t="s">
        <v>442</v>
      </c>
      <c r="I327" s="144"/>
      <c r="L327" s="34"/>
      <c r="M327" s="145"/>
      <c r="T327" s="55"/>
      <c r="AT327" s="18" t="s">
        <v>155</v>
      </c>
      <c r="AU327" s="18" t="s">
        <v>92</v>
      </c>
    </row>
    <row r="328" spans="2:65" s="12" customFormat="1" ht="11.25">
      <c r="B328" s="148"/>
      <c r="D328" s="146" t="s">
        <v>159</v>
      </c>
      <c r="E328" s="149" t="s">
        <v>44</v>
      </c>
      <c r="F328" s="150" t="s">
        <v>287</v>
      </c>
      <c r="H328" s="149" t="s">
        <v>44</v>
      </c>
      <c r="I328" s="151"/>
      <c r="L328" s="148"/>
      <c r="M328" s="152"/>
      <c r="T328" s="153"/>
      <c r="AT328" s="149" t="s">
        <v>159</v>
      </c>
      <c r="AU328" s="149" t="s">
        <v>92</v>
      </c>
      <c r="AV328" s="12" t="s">
        <v>90</v>
      </c>
      <c r="AW328" s="12" t="s">
        <v>42</v>
      </c>
      <c r="AX328" s="12" t="s">
        <v>82</v>
      </c>
      <c r="AY328" s="149" t="s">
        <v>146</v>
      </c>
    </row>
    <row r="329" spans="2:65" s="13" customFormat="1" ht="11.25">
      <c r="B329" s="154"/>
      <c r="D329" s="146" t="s">
        <v>159</v>
      </c>
      <c r="E329" s="155" t="s">
        <v>44</v>
      </c>
      <c r="F329" s="156" t="s">
        <v>443</v>
      </c>
      <c r="H329" s="157">
        <v>9.1449999999999996</v>
      </c>
      <c r="I329" s="158"/>
      <c r="L329" s="154"/>
      <c r="M329" s="159"/>
      <c r="T329" s="160"/>
      <c r="AT329" s="155" t="s">
        <v>159</v>
      </c>
      <c r="AU329" s="155" t="s">
        <v>92</v>
      </c>
      <c r="AV329" s="13" t="s">
        <v>92</v>
      </c>
      <c r="AW329" s="13" t="s">
        <v>42</v>
      </c>
      <c r="AX329" s="13" t="s">
        <v>90</v>
      </c>
      <c r="AY329" s="155" t="s">
        <v>146</v>
      </c>
    </row>
    <row r="330" spans="2:65" s="1" customFormat="1" ht="24.2" customHeight="1">
      <c r="B330" s="34"/>
      <c r="C330" s="129" t="s">
        <v>29</v>
      </c>
      <c r="D330" s="129" t="s">
        <v>148</v>
      </c>
      <c r="E330" s="130" t="s">
        <v>444</v>
      </c>
      <c r="F330" s="131" t="s">
        <v>445</v>
      </c>
      <c r="G330" s="132" t="s">
        <v>151</v>
      </c>
      <c r="H330" s="133">
        <v>27.11</v>
      </c>
      <c r="I330" s="134"/>
      <c r="J330" s="135">
        <f>ROUND(I330*H330,2)</f>
        <v>0</v>
      </c>
      <c r="K330" s="131" t="s">
        <v>152</v>
      </c>
      <c r="L330" s="34"/>
      <c r="M330" s="136" t="s">
        <v>44</v>
      </c>
      <c r="N330" s="137" t="s">
        <v>53</v>
      </c>
      <c r="P330" s="138">
        <f>O330*H330</f>
        <v>0</v>
      </c>
      <c r="Q330" s="138">
        <v>0</v>
      </c>
      <c r="R330" s="138">
        <f>Q330*H330</f>
        <v>0</v>
      </c>
      <c r="S330" s="138">
        <v>1.721E-2</v>
      </c>
      <c r="T330" s="139">
        <f>S330*H330</f>
        <v>0.46656309999999995</v>
      </c>
      <c r="AR330" s="140" t="s">
        <v>250</v>
      </c>
      <c r="AT330" s="140" t="s">
        <v>148</v>
      </c>
      <c r="AU330" s="140" t="s">
        <v>92</v>
      </c>
      <c r="AY330" s="18" t="s">
        <v>146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8" t="s">
        <v>90</v>
      </c>
      <c r="BK330" s="141">
        <f>ROUND(I330*H330,2)</f>
        <v>0</v>
      </c>
      <c r="BL330" s="18" t="s">
        <v>250</v>
      </c>
      <c r="BM330" s="140" t="s">
        <v>446</v>
      </c>
    </row>
    <row r="331" spans="2:65" s="1" customFormat="1" ht="11.25">
      <c r="B331" s="34"/>
      <c r="D331" s="142" t="s">
        <v>155</v>
      </c>
      <c r="F331" s="143" t="s">
        <v>447</v>
      </c>
      <c r="I331" s="144"/>
      <c r="L331" s="34"/>
      <c r="M331" s="145"/>
      <c r="T331" s="55"/>
      <c r="AT331" s="18" t="s">
        <v>155</v>
      </c>
      <c r="AU331" s="18" t="s">
        <v>92</v>
      </c>
    </row>
    <row r="332" spans="2:65" s="12" customFormat="1" ht="11.25">
      <c r="B332" s="148"/>
      <c r="D332" s="146" t="s">
        <v>159</v>
      </c>
      <c r="E332" s="149" t="s">
        <v>44</v>
      </c>
      <c r="F332" s="150" t="s">
        <v>287</v>
      </c>
      <c r="H332" s="149" t="s">
        <v>44</v>
      </c>
      <c r="I332" s="151"/>
      <c r="L332" s="148"/>
      <c r="M332" s="152"/>
      <c r="T332" s="153"/>
      <c r="AT332" s="149" t="s">
        <v>159</v>
      </c>
      <c r="AU332" s="149" t="s">
        <v>92</v>
      </c>
      <c r="AV332" s="12" t="s">
        <v>90</v>
      </c>
      <c r="AW332" s="12" t="s">
        <v>42</v>
      </c>
      <c r="AX332" s="12" t="s">
        <v>82</v>
      </c>
      <c r="AY332" s="149" t="s">
        <v>146</v>
      </c>
    </row>
    <row r="333" spans="2:65" s="12" customFormat="1" ht="11.25">
      <c r="B333" s="148"/>
      <c r="D333" s="146" t="s">
        <v>159</v>
      </c>
      <c r="E333" s="149" t="s">
        <v>44</v>
      </c>
      <c r="F333" s="150" t="s">
        <v>448</v>
      </c>
      <c r="H333" s="149" t="s">
        <v>44</v>
      </c>
      <c r="I333" s="151"/>
      <c r="L333" s="148"/>
      <c r="M333" s="152"/>
      <c r="T333" s="153"/>
      <c r="AT333" s="149" t="s">
        <v>159</v>
      </c>
      <c r="AU333" s="149" t="s">
        <v>92</v>
      </c>
      <c r="AV333" s="12" t="s">
        <v>90</v>
      </c>
      <c r="AW333" s="12" t="s">
        <v>42</v>
      </c>
      <c r="AX333" s="12" t="s">
        <v>82</v>
      </c>
      <c r="AY333" s="149" t="s">
        <v>146</v>
      </c>
    </row>
    <row r="334" spans="2:65" s="13" customFormat="1" ht="11.25">
      <c r="B334" s="154"/>
      <c r="D334" s="146" t="s">
        <v>159</v>
      </c>
      <c r="E334" s="155" t="s">
        <v>44</v>
      </c>
      <c r="F334" s="156" t="s">
        <v>449</v>
      </c>
      <c r="H334" s="157">
        <v>10.63</v>
      </c>
      <c r="I334" s="158"/>
      <c r="L334" s="154"/>
      <c r="M334" s="159"/>
      <c r="T334" s="160"/>
      <c r="AT334" s="155" t="s">
        <v>159</v>
      </c>
      <c r="AU334" s="155" t="s">
        <v>92</v>
      </c>
      <c r="AV334" s="13" t="s">
        <v>92</v>
      </c>
      <c r="AW334" s="13" t="s">
        <v>42</v>
      </c>
      <c r="AX334" s="13" t="s">
        <v>82</v>
      </c>
      <c r="AY334" s="155" t="s">
        <v>146</v>
      </c>
    </row>
    <row r="335" spans="2:65" s="13" customFormat="1" ht="11.25">
      <c r="B335" s="154"/>
      <c r="D335" s="146" t="s">
        <v>159</v>
      </c>
      <c r="E335" s="155" t="s">
        <v>44</v>
      </c>
      <c r="F335" s="156" t="s">
        <v>450</v>
      </c>
      <c r="H335" s="157">
        <v>5.66</v>
      </c>
      <c r="I335" s="158"/>
      <c r="L335" s="154"/>
      <c r="M335" s="159"/>
      <c r="T335" s="160"/>
      <c r="AT335" s="155" t="s">
        <v>159</v>
      </c>
      <c r="AU335" s="155" t="s">
        <v>92</v>
      </c>
      <c r="AV335" s="13" t="s">
        <v>92</v>
      </c>
      <c r="AW335" s="13" t="s">
        <v>42</v>
      </c>
      <c r="AX335" s="13" t="s">
        <v>82</v>
      </c>
      <c r="AY335" s="155" t="s">
        <v>146</v>
      </c>
    </row>
    <row r="336" spans="2:65" s="13" customFormat="1" ht="11.25">
      <c r="B336" s="154"/>
      <c r="D336" s="146" t="s">
        <v>159</v>
      </c>
      <c r="E336" s="155" t="s">
        <v>44</v>
      </c>
      <c r="F336" s="156" t="s">
        <v>451</v>
      </c>
      <c r="H336" s="157">
        <v>4.97</v>
      </c>
      <c r="I336" s="158"/>
      <c r="L336" s="154"/>
      <c r="M336" s="159"/>
      <c r="T336" s="160"/>
      <c r="AT336" s="155" t="s">
        <v>159</v>
      </c>
      <c r="AU336" s="155" t="s">
        <v>92</v>
      </c>
      <c r="AV336" s="13" t="s">
        <v>92</v>
      </c>
      <c r="AW336" s="13" t="s">
        <v>42</v>
      </c>
      <c r="AX336" s="13" t="s">
        <v>82</v>
      </c>
      <c r="AY336" s="155" t="s">
        <v>146</v>
      </c>
    </row>
    <row r="337" spans="2:65" s="13" customFormat="1" ht="11.25">
      <c r="B337" s="154"/>
      <c r="D337" s="146" t="s">
        <v>159</v>
      </c>
      <c r="E337" s="155" t="s">
        <v>44</v>
      </c>
      <c r="F337" s="156" t="s">
        <v>452</v>
      </c>
      <c r="H337" s="157">
        <v>5.85</v>
      </c>
      <c r="I337" s="158"/>
      <c r="L337" s="154"/>
      <c r="M337" s="159"/>
      <c r="T337" s="160"/>
      <c r="AT337" s="155" t="s">
        <v>159</v>
      </c>
      <c r="AU337" s="155" t="s">
        <v>92</v>
      </c>
      <c r="AV337" s="13" t="s">
        <v>92</v>
      </c>
      <c r="AW337" s="13" t="s">
        <v>42</v>
      </c>
      <c r="AX337" s="13" t="s">
        <v>82</v>
      </c>
      <c r="AY337" s="155" t="s">
        <v>146</v>
      </c>
    </row>
    <row r="338" spans="2:65" s="14" customFormat="1" ht="11.25">
      <c r="B338" s="161"/>
      <c r="D338" s="146" t="s">
        <v>159</v>
      </c>
      <c r="E338" s="162" t="s">
        <v>44</v>
      </c>
      <c r="F338" s="163" t="s">
        <v>281</v>
      </c>
      <c r="H338" s="164">
        <v>27.11</v>
      </c>
      <c r="I338" s="165"/>
      <c r="L338" s="161"/>
      <c r="M338" s="166"/>
      <c r="T338" s="167"/>
      <c r="AT338" s="162" t="s">
        <v>159</v>
      </c>
      <c r="AU338" s="162" t="s">
        <v>92</v>
      </c>
      <c r="AV338" s="14" t="s">
        <v>153</v>
      </c>
      <c r="AW338" s="14" t="s">
        <v>42</v>
      </c>
      <c r="AX338" s="14" t="s">
        <v>90</v>
      </c>
      <c r="AY338" s="162" t="s">
        <v>146</v>
      </c>
    </row>
    <row r="339" spans="2:65" s="1" customFormat="1" ht="16.5" customHeight="1">
      <c r="B339" s="34"/>
      <c r="C339" s="129" t="s">
        <v>453</v>
      </c>
      <c r="D339" s="129" t="s">
        <v>148</v>
      </c>
      <c r="E339" s="130" t="s">
        <v>454</v>
      </c>
      <c r="F339" s="131" t="s">
        <v>455</v>
      </c>
      <c r="G339" s="132" t="s">
        <v>151</v>
      </c>
      <c r="H339" s="133">
        <v>211.05</v>
      </c>
      <c r="I339" s="134"/>
      <c r="J339" s="135">
        <f>ROUND(I339*H339,2)</f>
        <v>0</v>
      </c>
      <c r="K339" s="131" t="s">
        <v>152</v>
      </c>
      <c r="L339" s="34"/>
      <c r="M339" s="136" t="s">
        <v>44</v>
      </c>
      <c r="N339" s="137" t="s">
        <v>53</v>
      </c>
      <c r="P339" s="138">
        <f>O339*H339</f>
        <v>0</v>
      </c>
      <c r="Q339" s="138">
        <v>0</v>
      </c>
      <c r="R339" s="138">
        <f>Q339*H339</f>
        <v>0</v>
      </c>
      <c r="S339" s="138">
        <v>1.065E-2</v>
      </c>
      <c r="T339" s="139">
        <f>S339*H339</f>
        <v>2.2476825000000002</v>
      </c>
      <c r="AR339" s="140" t="s">
        <v>250</v>
      </c>
      <c r="AT339" s="140" t="s">
        <v>148</v>
      </c>
      <c r="AU339" s="140" t="s">
        <v>92</v>
      </c>
      <c r="AY339" s="18" t="s">
        <v>146</v>
      </c>
      <c r="BE339" s="141">
        <f>IF(N339="základní",J339,0)</f>
        <v>0</v>
      </c>
      <c r="BF339" s="141">
        <f>IF(N339="snížená",J339,0)</f>
        <v>0</v>
      </c>
      <c r="BG339" s="141">
        <f>IF(N339="zákl. přenesená",J339,0)</f>
        <v>0</v>
      </c>
      <c r="BH339" s="141">
        <f>IF(N339="sníž. přenesená",J339,0)</f>
        <v>0</v>
      </c>
      <c r="BI339" s="141">
        <f>IF(N339="nulová",J339,0)</f>
        <v>0</v>
      </c>
      <c r="BJ339" s="18" t="s">
        <v>90</v>
      </c>
      <c r="BK339" s="141">
        <f>ROUND(I339*H339,2)</f>
        <v>0</v>
      </c>
      <c r="BL339" s="18" t="s">
        <v>250</v>
      </c>
      <c r="BM339" s="140" t="s">
        <v>456</v>
      </c>
    </row>
    <row r="340" spans="2:65" s="1" customFormat="1" ht="11.25">
      <c r="B340" s="34"/>
      <c r="D340" s="142" t="s">
        <v>155</v>
      </c>
      <c r="F340" s="143" t="s">
        <v>457</v>
      </c>
      <c r="I340" s="144"/>
      <c r="L340" s="34"/>
      <c r="M340" s="145"/>
      <c r="T340" s="55"/>
      <c r="AT340" s="18" t="s">
        <v>155</v>
      </c>
      <c r="AU340" s="18" t="s">
        <v>92</v>
      </c>
    </row>
    <row r="341" spans="2:65" s="12" customFormat="1" ht="11.25">
      <c r="B341" s="148"/>
      <c r="D341" s="146" t="s">
        <v>159</v>
      </c>
      <c r="E341" s="149" t="s">
        <v>44</v>
      </c>
      <c r="F341" s="150" t="s">
        <v>287</v>
      </c>
      <c r="H341" s="149" t="s">
        <v>44</v>
      </c>
      <c r="I341" s="151"/>
      <c r="L341" s="148"/>
      <c r="M341" s="152"/>
      <c r="T341" s="153"/>
      <c r="AT341" s="149" t="s">
        <v>159</v>
      </c>
      <c r="AU341" s="149" t="s">
        <v>92</v>
      </c>
      <c r="AV341" s="12" t="s">
        <v>90</v>
      </c>
      <c r="AW341" s="12" t="s">
        <v>42</v>
      </c>
      <c r="AX341" s="12" t="s">
        <v>82</v>
      </c>
      <c r="AY341" s="149" t="s">
        <v>146</v>
      </c>
    </row>
    <row r="342" spans="2:65" s="12" customFormat="1" ht="11.25">
      <c r="B342" s="148"/>
      <c r="D342" s="146" t="s">
        <v>159</v>
      </c>
      <c r="E342" s="149" t="s">
        <v>44</v>
      </c>
      <c r="F342" s="150" t="s">
        <v>458</v>
      </c>
      <c r="H342" s="149" t="s">
        <v>44</v>
      </c>
      <c r="I342" s="151"/>
      <c r="L342" s="148"/>
      <c r="M342" s="152"/>
      <c r="T342" s="153"/>
      <c r="AT342" s="149" t="s">
        <v>159</v>
      </c>
      <c r="AU342" s="149" t="s">
        <v>92</v>
      </c>
      <c r="AV342" s="12" t="s">
        <v>90</v>
      </c>
      <c r="AW342" s="12" t="s">
        <v>42</v>
      </c>
      <c r="AX342" s="12" t="s">
        <v>82</v>
      </c>
      <c r="AY342" s="149" t="s">
        <v>146</v>
      </c>
    </row>
    <row r="343" spans="2:65" s="13" customFormat="1" ht="11.25">
      <c r="B343" s="154"/>
      <c r="D343" s="146" t="s">
        <v>159</v>
      </c>
      <c r="E343" s="155" t="s">
        <v>44</v>
      </c>
      <c r="F343" s="156" t="s">
        <v>459</v>
      </c>
      <c r="H343" s="157">
        <v>30.27</v>
      </c>
      <c r="I343" s="158"/>
      <c r="L343" s="154"/>
      <c r="M343" s="159"/>
      <c r="T343" s="160"/>
      <c r="AT343" s="155" t="s">
        <v>159</v>
      </c>
      <c r="AU343" s="155" t="s">
        <v>92</v>
      </c>
      <c r="AV343" s="13" t="s">
        <v>92</v>
      </c>
      <c r="AW343" s="13" t="s">
        <v>42</v>
      </c>
      <c r="AX343" s="13" t="s">
        <v>82</v>
      </c>
      <c r="AY343" s="155" t="s">
        <v>146</v>
      </c>
    </row>
    <row r="344" spans="2:65" s="13" customFormat="1" ht="11.25">
      <c r="B344" s="154"/>
      <c r="D344" s="146" t="s">
        <v>159</v>
      </c>
      <c r="E344" s="155" t="s">
        <v>44</v>
      </c>
      <c r="F344" s="156" t="s">
        <v>460</v>
      </c>
      <c r="H344" s="157">
        <v>24.3</v>
      </c>
      <c r="I344" s="158"/>
      <c r="L344" s="154"/>
      <c r="M344" s="159"/>
      <c r="T344" s="160"/>
      <c r="AT344" s="155" t="s">
        <v>159</v>
      </c>
      <c r="AU344" s="155" t="s">
        <v>92</v>
      </c>
      <c r="AV344" s="13" t="s">
        <v>92</v>
      </c>
      <c r="AW344" s="13" t="s">
        <v>42</v>
      </c>
      <c r="AX344" s="13" t="s">
        <v>82</v>
      </c>
      <c r="AY344" s="155" t="s">
        <v>146</v>
      </c>
    </row>
    <row r="345" spans="2:65" s="13" customFormat="1" ht="11.25">
      <c r="B345" s="154"/>
      <c r="D345" s="146" t="s">
        <v>159</v>
      </c>
      <c r="E345" s="155" t="s">
        <v>44</v>
      </c>
      <c r="F345" s="156" t="s">
        <v>461</v>
      </c>
      <c r="H345" s="157">
        <v>54.27</v>
      </c>
      <c r="I345" s="158"/>
      <c r="L345" s="154"/>
      <c r="M345" s="159"/>
      <c r="T345" s="160"/>
      <c r="AT345" s="155" t="s">
        <v>159</v>
      </c>
      <c r="AU345" s="155" t="s">
        <v>92</v>
      </c>
      <c r="AV345" s="13" t="s">
        <v>92</v>
      </c>
      <c r="AW345" s="13" t="s">
        <v>42</v>
      </c>
      <c r="AX345" s="13" t="s">
        <v>82</v>
      </c>
      <c r="AY345" s="155" t="s">
        <v>146</v>
      </c>
    </row>
    <row r="346" spans="2:65" s="13" customFormat="1" ht="11.25">
      <c r="B346" s="154"/>
      <c r="D346" s="146" t="s">
        <v>159</v>
      </c>
      <c r="E346" s="155" t="s">
        <v>44</v>
      </c>
      <c r="F346" s="156" t="s">
        <v>462</v>
      </c>
      <c r="H346" s="157">
        <v>23.95</v>
      </c>
      <c r="I346" s="158"/>
      <c r="L346" s="154"/>
      <c r="M346" s="159"/>
      <c r="T346" s="160"/>
      <c r="AT346" s="155" t="s">
        <v>159</v>
      </c>
      <c r="AU346" s="155" t="s">
        <v>92</v>
      </c>
      <c r="AV346" s="13" t="s">
        <v>92</v>
      </c>
      <c r="AW346" s="13" t="s">
        <v>42</v>
      </c>
      <c r="AX346" s="13" t="s">
        <v>82</v>
      </c>
      <c r="AY346" s="155" t="s">
        <v>146</v>
      </c>
    </row>
    <row r="347" spans="2:65" s="13" customFormat="1" ht="11.25">
      <c r="B347" s="154"/>
      <c r="D347" s="146" t="s">
        <v>159</v>
      </c>
      <c r="E347" s="155" t="s">
        <v>44</v>
      </c>
      <c r="F347" s="156" t="s">
        <v>463</v>
      </c>
      <c r="H347" s="157">
        <v>57.73</v>
      </c>
      <c r="I347" s="158"/>
      <c r="L347" s="154"/>
      <c r="M347" s="159"/>
      <c r="T347" s="160"/>
      <c r="AT347" s="155" t="s">
        <v>159</v>
      </c>
      <c r="AU347" s="155" t="s">
        <v>92</v>
      </c>
      <c r="AV347" s="13" t="s">
        <v>92</v>
      </c>
      <c r="AW347" s="13" t="s">
        <v>42</v>
      </c>
      <c r="AX347" s="13" t="s">
        <v>82</v>
      </c>
      <c r="AY347" s="155" t="s">
        <v>146</v>
      </c>
    </row>
    <row r="348" spans="2:65" s="13" customFormat="1" ht="11.25">
      <c r="B348" s="154"/>
      <c r="D348" s="146" t="s">
        <v>159</v>
      </c>
      <c r="E348" s="155" t="s">
        <v>44</v>
      </c>
      <c r="F348" s="156" t="s">
        <v>464</v>
      </c>
      <c r="H348" s="157">
        <v>1.98</v>
      </c>
      <c r="I348" s="158"/>
      <c r="L348" s="154"/>
      <c r="M348" s="159"/>
      <c r="T348" s="160"/>
      <c r="AT348" s="155" t="s">
        <v>159</v>
      </c>
      <c r="AU348" s="155" t="s">
        <v>92</v>
      </c>
      <c r="AV348" s="13" t="s">
        <v>92</v>
      </c>
      <c r="AW348" s="13" t="s">
        <v>42</v>
      </c>
      <c r="AX348" s="13" t="s">
        <v>82</v>
      </c>
      <c r="AY348" s="155" t="s">
        <v>146</v>
      </c>
    </row>
    <row r="349" spans="2:65" s="13" customFormat="1" ht="11.25">
      <c r="B349" s="154"/>
      <c r="D349" s="146" t="s">
        <v>159</v>
      </c>
      <c r="E349" s="155" t="s">
        <v>44</v>
      </c>
      <c r="F349" s="156" t="s">
        <v>465</v>
      </c>
      <c r="H349" s="157">
        <v>1.36</v>
      </c>
      <c r="I349" s="158"/>
      <c r="L349" s="154"/>
      <c r="M349" s="159"/>
      <c r="T349" s="160"/>
      <c r="AT349" s="155" t="s">
        <v>159</v>
      </c>
      <c r="AU349" s="155" t="s">
        <v>92</v>
      </c>
      <c r="AV349" s="13" t="s">
        <v>92</v>
      </c>
      <c r="AW349" s="13" t="s">
        <v>42</v>
      </c>
      <c r="AX349" s="13" t="s">
        <v>82</v>
      </c>
      <c r="AY349" s="155" t="s">
        <v>146</v>
      </c>
    </row>
    <row r="350" spans="2:65" s="13" customFormat="1" ht="11.25">
      <c r="B350" s="154"/>
      <c r="D350" s="146" t="s">
        <v>159</v>
      </c>
      <c r="E350" s="155" t="s">
        <v>44</v>
      </c>
      <c r="F350" s="156" t="s">
        <v>466</v>
      </c>
      <c r="H350" s="157">
        <v>17.190000000000001</v>
      </c>
      <c r="I350" s="158"/>
      <c r="L350" s="154"/>
      <c r="M350" s="159"/>
      <c r="T350" s="160"/>
      <c r="AT350" s="155" t="s">
        <v>159</v>
      </c>
      <c r="AU350" s="155" t="s">
        <v>92</v>
      </c>
      <c r="AV350" s="13" t="s">
        <v>92</v>
      </c>
      <c r="AW350" s="13" t="s">
        <v>42</v>
      </c>
      <c r="AX350" s="13" t="s">
        <v>82</v>
      </c>
      <c r="AY350" s="155" t="s">
        <v>146</v>
      </c>
    </row>
    <row r="351" spans="2:65" s="14" customFormat="1" ht="11.25">
      <c r="B351" s="161"/>
      <c r="D351" s="146" t="s">
        <v>159</v>
      </c>
      <c r="E351" s="162" t="s">
        <v>44</v>
      </c>
      <c r="F351" s="163" t="s">
        <v>281</v>
      </c>
      <c r="H351" s="164">
        <v>211.05</v>
      </c>
      <c r="I351" s="165"/>
      <c r="L351" s="161"/>
      <c r="M351" s="166"/>
      <c r="T351" s="167"/>
      <c r="AT351" s="162" t="s">
        <v>159</v>
      </c>
      <c r="AU351" s="162" t="s">
        <v>92</v>
      </c>
      <c r="AV351" s="14" t="s">
        <v>153</v>
      </c>
      <c r="AW351" s="14" t="s">
        <v>42</v>
      </c>
      <c r="AX351" s="14" t="s">
        <v>90</v>
      </c>
      <c r="AY351" s="162" t="s">
        <v>146</v>
      </c>
    </row>
    <row r="352" spans="2:65" s="1" customFormat="1" ht="16.5" customHeight="1">
      <c r="B352" s="34"/>
      <c r="C352" s="129" t="s">
        <v>467</v>
      </c>
      <c r="D352" s="129" t="s">
        <v>148</v>
      </c>
      <c r="E352" s="130" t="s">
        <v>468</v>
      </c>
      <c r="F352" s="131" t="s">
        <v>469</v>
      </c>
      <c r="G352" s="132" t="s">
        <v>151</v>
      </c>
      <c r="H352" s="133">
        <v>221.36</v>
      </c>
      <c r="I352" s="134"/>
      <c r="J352" s="135">
        <f>ROUND(I352*H352,2)</f>
        <v>0</v>
      </c>
      <c r="K352" s="131" t="s">
        <v>152</v>
      </c>
      <c r="L352" s="34"/>
      <c r="M352" s="136" t="s">
        <v>44</v>
      </c>
      <c r="N352" s="137" t="s">
        <v>53</v>
      </c>
      <c r="P352" s="138">
        <f>O352*H352</f>
        <v>0</v>
      </c>
      <c r="Q352" s="138">
        <v>8.0000000000000002E-3</v>
      </c>
      <c r="R352" s="138">
        <f>Q352*H352</f>
        <v>1.7708800000000002</v>
      </c>
      <c r="S352" s="138">
        <v>0</v>
      </c>
      <c r="T352" s="139">
        <f>S352*H352</f>
        <v>0</v>
      </c>
      <c r="AR352" s="140" t="s">
        <v>250</v>
      </c>
      <c r="AT352" s="140" t="s">
        <v>148</v>
      </c>
      <c r="AU352" s="140" t="s">
        <v>92</v>
      </c>
      <c r="AY352" s="18" t="s">
        <v>146</v>
      </c>
      <c r="BE352" s="141">
        <f>IF(N352="základní",J352,0)</f>
        <v>0</v>
      </c>
      <c r="BF352" s="141">
        <f>IF(N352="snížená",J352,0)</f>
        <v>0</v>
      </c>
      <c r="BG352" s="141">
        <f>IF(N352="zákl. přenesená",J352,0)</f>
        <v>0</v>
      </c>
      <c r="BH352" s="141">
        <f>IF(N352="sníž. přenesená",J352,0)</f>
        <v>0</v>
      </c>
      <c r="BI352" s="141">
        <f>IF(N352="nulová",J352,0)</f>
        <v>0</v>
      </c>
      <c r="BJ352" s="18" t="s">
        <v>90</v>
      </c>
      <c r="BK352" s="141">
        <f>ROUND(I352*H352,2)</f>
        <v>0</v>
      </c>
      <c r="BL352" s="18" t="s">
        <v>250</v>
      </c>
      <c r="BM352" s="140" t="s">
        <v>470</v>
      </c>
    </row>
    <row r="353" spans="2:65" s="1" customFormat="1" ht="11.25">
      <c r="B353" s="34"/>
      <c r="D353" s="142" t="s">
        <v>155</v>
      </c>
      <c r="F353" s="143" t="s">
        <v>471</v>
      </c>
      <c r="I353" s="144"/>
      <c r="L353" s="34"/>
      <c r="M353" s="145"/>
      <c r="T353" s="55"/>
      <c r="AT353" s="18" t="s">
        <v>155</v>
      </c>
      <c r="AU353" s="18" t="s">
        <v>92</v>
      </c>
    </row>
    <row r="354" spans="2:65" s="1" customFormat="1" ht="19.5">
      <c r="B354" s="34"/>
      <c r="D354" s="146" t="s">
        <v>157</v>
      </c>
      <c r="F354" s="147" t="s">
        <v>393</v>
      </c>
      <c r="I354" s="144"/>
      <c r="L354" s="34"/>
      <c r="M354" s="145"/>
      <c r="T354" s="55"/>
      <c r="AT354" s="18" t="s">
        <v>157</v>
      </c>
      <c r="AU354" s="18" t="s">
        <v>92</v>
      </c>
    </row>
    <row r="355" spans="2:65" s="12" customFormat="1" ht="11.25">
      <c r="B355" s="148"/>
      <c r="D355" s="146" t="s">
        <v>159</v>
      </c>
      <c r="E355" s="149" t="s">
        <v>44</v>
      </c>
      <c r="F355" s="150" t="s">
        <v>287</v>
      </c>
      <c r="H355" s="149" t="s">
        <v>44</v>
      </c>
      <c r="I355" s="151"/>
      <c r="L355" s="148"/>
      <c r="M355" s="152"/>
      <c r="T355" s="153"/>
      <c r="AT355" s="149" t="s">
        <v>159</v>
      </c>
      <c r="AU355" s="149" t="s">
        <v>92</v>
      </c>
      <c r="AV355" s="12" t="s">
        <v>90</v>
      </c>
      <c r="AW355" s="12" t="s">
        <v>42</v>
      </c>
      <c r="AX355" s="12" t="s">
        <v>82</v>
      </c>
      <c r="AY355" s="149" t="s">
        <v>146</v>
      </c>
    </row>
    <row r="356" spans="2:65" s="12" customFormat="1" ht="11.25">
      <c r="B356" s="148"/>
      <c r="D356" s="146" t="s">
        <v>159</v>
      </c>
      <c r="E356" s="149" t="s">
        <v>44</v>
      </c>
      <c r="F356" s="150" t="s">
        <v>472</v>
      </c>
      <c r="H356" s="149" t="s">
        <v>44</v>
      </c>
      <c r="I356" s="151"/>
      <c r="L356" s="148"/>
      <c r="M356" s="152"/>
      <c r="T356" s="153"/>
      <c r="AT356" s="149" t="s">
        <v>159</v>
      </c>
      <c r="AU356" s="149" t="s">
        <v>92</v>
      </c>
      <c r="AV356" s="12" t="s">
        <v>90</v>
      </c>
      <c r="AW356" s="12" t="s">
        <v>42</v>
      </c>
      <c r="AX356" s="12" t="s">
        <v>82</v>
      </c>
      <c r="AY356" s="149" t="s">
        <v>146</v>
      </c>
    </row>
    <row r="357" spans="2:65" s="13" customFormat="1" ht="11.25">
      <c r="B357" s="154"/>
      <c r="D357" s="146" t="s">
        <v>159</v>
      </c>
      <c r="E357" s="155" t="s">
        <v>44</v>
      </c>
      <c r="F357" s="156" t="s">
        <v>473</v>
      </c>
      <c r="H357" s="157">
        <v>48.06</v>
      </c>
      <c r="I357" s="158"/>
      <c r="L357" s="154"/>
      <c r="M357" s="159"/>
      <c r="T357" s="160"/>
      <c r="AT357" s="155" t="s">
        <v>159</v>
      </c>
      <c r="AU357" s="155" t="s">
        <v>92</v>
      </c>
      <c r="AV357" s="13" t="s">
        <v>92</v>
      </c>
      <c r="AW357" s="13" t="s">
        <v>42</v>
      </c>
      <c r="AX357" s="13" t="s">
        <v>82</v>
      </c>
      <c r="AY357" s="155" t="s">
        <v>146</v>
      </c>
    </row>
    <row r="358" spans="2:65" s="13" customFormat="1" ht="11.25">
      <c r="B358" s="154"/>
      <c r="D358" s="146" t="s">
        <v>159</v>
      </c>
      <c r="E358" s="155" t="s">
        <v>44</v>
      </c>
      <c r="F358" s="156" t="s">
        <v>474</v>
      </c>
      <c r="H358" s="157">
        <v>36.25</v>
      </c>
      <c r="I358" s="158"/>
      <c r="L358" s="154"/>
      <c r="M358" s="159"/>
      <c r="T358" s="160"/>
      <c r="AT358" s="155" t="s">
        <v>159</v>
      </c>
      <c r="AU358" s="155" t="s">
        <v>92</v>
      </c>
      <c r="AV358" s="13" t="s">
        <v>92</v>
      </c>
      <c r="AW358" s="13" t="s">
        <v>42</v>
      </c>
      <c r="AX358" s="13" t="s">
        <v>82</v>
      </c>
      <c r="AY358" s="155" t="s">
        <v>146</v>
      </c>
    </row>
    <row r="359" spans="2:65" s="13" customFormat="1" ht="11.25">
      <c r="B359" s="154"/>
      <c r="D359" s="146" t="s">
        <v>159</v>
      </c>
      <c r="E359" s="155" t="s">
        <v>44</v>
      </c>
      <c r="F359" s="156" t="s">
        <v>475</v>
      </c>
      <c r="H359" s="157">
        <v>17.18</v>
      </c>
      <c r="I359" s="158"/>
      <c r="L359" s="154"/>
      <c r="M359" s="159"/>
      <c r="T359" s="160"/>
      <c r="AT359" s="155" t="s">
        <v>159</v>
      </c>
      <c r="AU359" s="155" t="s">
        <v>92</v>
      </c>
      <c r="AV359" s="13" t="s">
        <v>92</v>
      </c>
      <c r="AW359" s="13" t="s">
        <v>42</v>
      </c>
      <c r="AX359" s="13" t="s">
        <v>82</v>
      </c>
      <c r="AY359" s="155" t="s">
        <v>146</v>
      </c>
    </row>
    <row r="360" spans="2:65" s="13" customFormat="1" ht="11.25">
      <c r="B360" s="154"/>
      <c r="D360" s="146" t="s">
        <v>159</v>
      </c>
      <c r="E360" s="155" t="s">
        <v>44</v>
      </c>
      <c r="F360" s="156" t="s">
        <v>476</v>
      </c>
      <c r="H360" s="157">
        <v>51.58</v>
      </c>
      <c r="I360" s="158"/>
      <c r="L360" s="154"/>
      <c r="M360" s="159"/>
      <c r="T360" s="160"/>
      <c r="AT360" s="155" t="s">
        <v>159</v>
      </c>
      <c r="AU360" s="155" t="s">
        <v>92</v>
      </c>
      <c r="AV360" s="13" t="s">
        <v>92</v>
      </c>
      <c r="AW360" s="13" t="s">
        <v>42</v>
      </c>
      <c r="AX360" s="13" t="s">
        <v>82</v>
      </c>
      <c r="AY360" s="155" t="s">
        <v>146</v>
      </c>
    </row>
    <row r="361" spans="2:65" s="13" customFormat="1" ht="11.25">
      <c r="B361" s="154"/>
      <c r="D361" s="146" t="s">
        <v>159</v>
      </c>
      <c r="E361" s="155" t="s">
        <v>44</v>
      </c>
      <c r="F361" s="156" t="s">
        <v>477</v>
      </c>
      <c r="H361" s="157">
        <v>15.99</v>
      </c>
      <c r="I361" s="158"/>
      <c r="L361" s="154"/>
      <c r="M361" s="159"/>
      <c r="T361" s="160"/>
      <c r="AT361" s="155" t="s">
        <v>159</v>
      </c>
      <c r="AU361" s="155" t="s">
        <v>92</v>
      </c>
      <c r="AV361" s="13" t="s">
        <v>92</v>
      </c>
      <c r="AW361" s="13" t="s">
        <v>42</v>
      </c>
      <c r="AX361" s="13" t="s">
        <v>82</v>
      </c>
      <c r="AY361" s="155" t="s">
        <v>146</v>
      </c>
    </row>
    <row r="362" spans="2:65" s="13" customFormat="1" ht="11.25">
      <c r="B362" s="154"/>
      <c r="D362" s="146" t="s">
        <v>159</v>
      </c>
      <c r="E362" s="155" t="s">
        <v>44</v>
      </c>
      <c r="F362" s="156" t="s">
        <v>478</v>
      </c>
      <c r="H362" s="157">
        <v>52.3</v>
      </c>
      <c r="I362" s="158"/>
      <c r="L362" s="154"/>
      <c r="M362" s="159"/>
      <c r="T362" s="160"/>
      <c r="AT362" s="155" t="s">
        <v>159</v>
      </c>
      <c r="AU362" s="155" t="s">
        <v>92</v>
      </c>
      <c r="AV362" s="13" t="s">
        <v>92</v>
      </c>
      <c r="AW362" s="13" t="s">
        <v>42</v>
      </c>
      <c r="AX362" s="13" t="s">
        <v>82</v>
      </c>
      <c r="AY362" s="155" t="s">
        <v>146</v>
      </c>
    </row>
    <row r="363" spans="2:65" s="14" customFormat="1" ht="11.25">
      <c r="B363" s="161"/>
      <c r="D363" s="146" t="s">
        <v>159</v>
      </c>
      <c r="E363" s="162" t="s">
        <v>44</v>
      </c>
      <c r="F363" s="163" t="s">
        <v>281</v>
      </c>
      <c r="H363" s="164">
        <v>221.36</v>
      </c>
      <c r="I363" s="165"/>
      <c r="L363" s="161"/>
      <c r="M363" s="166"/>
      <c r="T363" s="167"/>
      <c r="AT363" s="162" t="s">
        <v>159</v>
      </c>
      <c r="AU363" s="162" t="s">
        <v>92</v>
      </c>
      <c r="AV363" s="14" t="s">
        <v>153</v>
      </c>
      <c r="AW363" s="14" t="s">
        <v>42</v>
      </c>
      <c r="AX363" s="14" t="s">
        <v>90</v>
      </c>
      <c r="AY363" s="162" t="s">
        <v>146</v>
      </c>
    </row>
    <row r="364" spans="2:65" s="1" customFormat="1" ht="24.2" customHeight="1">
      <c r="B364" s="34"/>
      <c r="C364" s="129" t="s">
        <v>479</v>
      </c>
      <c r="D364" s="129" t="s">
        <v>148</v>
      </c>
      <c r="E364" s="130" t="s">
        <v>480</v>
      </c>
      <c r="F364" s="131" t="s">
        <v>481</v>
      </c>
      <c r="G364" s="132" t="s">
        <v>151</v>
      </c>
      <c r="H364" s="133">
        <v>41.56</v>
      </c>
      <c r="I364" s="134"/>
      <c r="J364" s="135">
        <f>ROUND(I364*H364,2)</f>
        <v>0</v>
      </c>
      <c r="K364" s="131" t="s">
        <v>152</v>
      </c>
      <c r="L364" s="34"/>
      <c r="M364" s="136" t="s">
        <v>44</v>
      </c>
      <c r="N364" s="137" t="s">
        <v>53</v>
      </c>
      <c r="P364" s="138">
        <f>O364*H364</f>
        <v>0</v>
      </c>
      <c r="Q364" s="138">
        <v>0</v>
      </c>
      <c r="R364" s="138">
        <f>Q364*H364</f>
        <v>0</v>
      </c>
      <c r="S364" s="138">
        <v>1.4030000000000001E-2</v>
      </c>
      <c r="T364" s="139">
        <f>S364*H364</f>
        <v>0.58308680000000002</v>
      </c>
      <c r="AR364" s="140" t="s">
        <v>250</v>
      </c>
      <c r="AT364" s="140" t="s">
        <v>148</v>
      </c>
      <c r="AU364" s="140" t="s">
        <v>92</v>
      </c>
      <c r="AY364" s="18" t="s">
        <v>146</v>
      </c>
      <c r="BE364" s="141">
        <f>IF(N364="základní",J364,0)</f>
        <v>0</v>
      </c>
      <c r="BF364" s="141">
        <f>IF(N364="snížená",J364,0)</f>
        <v>0</v>
      </c>
      <c r="BG364" s="141">
        <f>IF(N364="zákl. přenesená",J364,0)</f>
        <v>0</v>
      </c>
      <c r="BH364" s="141">
        <f>IF(N364="sníž. přenesená",J364,0)</f>
        <v>0</v>
      </c>
      <c r="BI364" s="141">
        <f>IF(N364="nulová",J364,0)</f>
        <v>0</v>
      </c>
      <c r="BJ364" s="18" t="s">
        <v>90</v>
      </c>
      <c r="BK364" s="141">
        <f>ROUND(I364*H364,2)</f>
        <v>0</v>
      </c>
      <c r="BL364" s="18" t="s">
        <v>250</v>
      </c>
      <c r="BM364" s="140" t="s">
        <v>482</v>
      </c>
    </row>
    <row r="365" spans="2:65" s="1" customFormat="1" ht="11.25">
      <c r="B365" s="34"/>
      <c r="D365" s="142" t="s">
        <v>155</v>
      </c>
      <c r="F365" s="143" t="s">
        <v>483</v>
      </c>
      <c r="I365" s="144"/>
      <c r="L365" s="34"/>
      <c r="M365" s="145"/>
      <c r="T365" s="55"/>
      <c r="AT365" s="18" t="s">
        <v>155</v>
      </c>
      <c r="AU365" s="18" t="s">
        <v>92</v>
      </c>
    </row>
    <row r="366" spans="2:65" s="12" customFormat="1" ht="11.25">
      <c r="B366" s="148"/>
      <c r="D366" s="146" t="s">
        <v>159</v>
      </c>
      <c r="E366" s="149" t="s">
        <v>44</v>
      </c>
      <c r="F366" s="150" t="s">
        <v>484</v>
      </c>
      <c r="H366" s="149" t="s">
        <v>44</v>
      </c>
      <c r="I366" s="151"/>
      <c r="L366" s="148"/>
      <c r="M366" s="152"/>
      <c r="T366" s="153"/>
      <c r="AT366" s="149" t="s">
        <v>159</v>
      </c>
      <c r="AU366" s="149" t="s">
        <v>92</v>
      </c>
      <c r="AV366" s="12" t="s">
        <v>90</v>
      </c>
      <c r="AW366" s="12" t="s">
        <v>42</v>
      </c>
      <c r="AX366" s="12" t="s">
        <v>82</v>
      </c>
      <c r="AY366" s="149" t="s">
        <v>146</v>
      </c>
    </row>
    <row r="367" spans="2:65" s="12" customFormat="1" ht="11.25">
      <c r="B367" s="148"/>
      <c r="D367" s="146" t="s">
        <v>159</v>
      </c>
      <c r="E367" s="149" t="s">
        <v>44</v>
      </c>
      <c r="F367" s="150" t="s">
        <v>485</v>
      </c>
      <c r="H367" s="149" t="s">
        <v>44</v>
      </c>
      <c r="I367" s="151"/>
      <c r="L367" s="148"/>
      <c r="M367" s="152"/>
      <c r="T367" s="153"/>
      <c r="AT367" s="149" t="s">
        <v>159</v>
      </c>
      <c r="AU367" s="149" t="s">
        <v>92</v>
      </c>
      <c r="AV367" s="12" t="s">
        <v>90</v>
      </c>
      <c r="AW367" s="12" t="s">
        <v>42</v>
      </c>
      <c r="AX367" s="12" t="s">
        <v>82</v>
      </c>
      <c r="AY367" s="149" t="s">
        <v>146</v>
      </c>
    </row>
    <row r="368" spans="2:65" s="13" customFormat="1" ht="22.5">
      <c r="B368" s="154"/>
      <c r="D368" s="146" t="s">
        <v>159</v>
      </c>
      <c r="E368" s="155" t="s">
        <v>44</v>
      </c>
      <c r="F368" s="156" t="s">
        <v>486</v>
      </c>
      <c r="H368" s="157">
        <v>41.56</v>
      </c>
      <c r="I368" s="158"/>
      <c r="L368" s="154"/>
      <c r="M368" s="159"/>
      <c r="T368" s="160"/>
      <c r="AT368" s="155" t="s">
        <v>159</v>
      </c>
      <c r="AU368" s="155" t="s">
        <v>92</v>
      </c>
      <c r="AV368" s="13" t="s">
        <v>92</v>
      </c>
      <c r="AW368" s="13" t="s">
        <v>42</v>
      </c>
      <c r="AX368" s="13" t="s">
        <v>90</v>
      </c>
      <c r="AY368" s="155" t="s">
        <v>146</v>
      </c>
    </row>
    <row r="369" spans="2:65" s="1" customFormat="1" ht="21.75" customHeight="1">
      <c r="B369" s="34"/>
      <c r="C369" s="129" t="s">
        <v>487</v>
      </c>
      <c r="D369" s="129" t="s">
        <v>148</v>
      </c>
      <c r="E369" s="130" t="s">
        <v>488</v>
      </c>
      <c r="F369" s="131" t="s">
        <v>489</v>
      </c>
      <c r="G369" s="132" t="s">
        <v>381</v>
      </c>
      <c r="H369" s="133">
        <v>2</v>
      </c>
      <c r="I369" s="134"/>
      <c r="J369" s="135">
        <f>ROUND(I369*H369,2)</f>
        <v>0</v>
      </c>
      <c r="K369" s="131" t="s">
        <v>152</v>
      </c>
      <c r="L369" s="34"/>
      <c r="M369" s="136" t="s">
        <v>44</v>
      </c>
      <c r="N369" s="137" t="s">
        <v>53</v>
      </c>
      <c r="P369" s="138">
        <f>O369*H369</f>
        <v>0</v>
      </c>
      <c r="Q369" s="138">
        <v>0</v>
      </c>
      <c r="R369" s="138">
        <f>Q369*H369</f>
        <v>0</v>
      </c>
      <c r="S369" s="138">
        <v>2.75E-2</v>
      </c>
      <c r="T369" s="139">
        <f>S369*H369</f>
        <v>5.5E-2</v>
      </c>
      <c r="AR369" s="140" t="s">
        <v>250</v>
      </c>
      <c r="AT369" s="140" t="s">
        <v>148</v>
      </c>
      <c r="AU369" s="140" t="s">
        <v>92</v>
      </c>
      <c r="AY369" s="18" t="s">
        <v>146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8" t="s">
        <v>90</v>
      </c>
      <c r="BK369" s="141">
        <f>ROUND(I369*H369,2)</f>
        <v>0</v>
      </c>
      <c r="BL369" s="18" t="s">
        <v>250</v>
      </c>
      <c r="BM369" s="140" t="s">
        <v>490</v>
      </c>
    </row>
    <row r="370" spans="2:65" s="1" customFormat="1" ht="11.25">
      <c r="B370" s="34"/>
      <c r="D370" s="142" t="s">
        <v>155</v>
      </c>
      <c r="F370" s="143" t="s">
        <v>491</v>
      </c>
      <c r="I370" s="144"/>
      <c r="L370" s="34"/>
      <c r="M370" s="145"/>
      <c r="T370" s="55"/>
      <c r="AT370" s="18" t="s">
        <v>155</v>
      </c>
      <c r="AU370" s="18" t="s">
        <v>92</v>
      </c>
    </row>
    <row r="371" spans="2:65" s="12" customFormat="1" ht="11.25">
      <c r="B371" s="148"/>
      <c r="D371" s="146" t="s">
        <v>159</v>
      </c>
      <c r="E371" s="149" t="s">
        <v>44</v>
      </c>
      <c r="F371" s="150" t="s">
        <v>287</v>
      </c>
      <c r="H371" s="149" t="s">
        <v>44</v>
      </c>
      <c r="I371" s="151"/>
      <c r="L371" s="148"/>
      <c r="M371" s="152"/>
      <c r="T371" s="153"/>
      <c r="AT371" s="149" t="s">
        <v>159</v>
      </c>
      <c r="AU371" s="149" t="s">
        <v>92</v>
      </c>
      <c r="AV371" s="12" t="s">
        <v>90</v>
      </c>
      <c r="AW371" s="12" t="s">
        <v>42</v>
      </c>
      <c r="AX371" s="12" t="s">
        <v>82</v>
      </c>
      <c r="AY371" s="149" t="s">
        <v>146</v>
      </c>
    </row>
    <row r="372" spans="2:65" s="13" customFormat="1" ht="11.25">
      <c r="B372" s="154"/>
      <c r="D372" s="146" t="s">
        <v>159</v>
      </c>
      <c r="E372" s="155" t="s">
        <v>44</v>
      </c>
      <c r="F372" s="156" t="s">
        <v>492</v>
      </c>
      <c r="H372" s="157">
        <v>1</v>
      </c>
      <c r="I372" s="158"/>
      <c r="L372" s="154"/>
      <c r="M372" s="159"/>
      <c r="T372" s="160"/>
      <c r="AT372" s="155" t="s">
        <v>159</v>
      </c>
      <c r="AU372" s="155" t="s">
        <v>92</v>
      </c>
      <c r="AV372" s="13" t="s">
        <v>92</v>
      </c>
      <c r="AW372" s="13" t="s">
        <v>42</v>
      </c>
      <c r="AX372" s="13" t="s">
        <v>82</v>
      </c>
      <c r="AY372" s="155" t="s">
        <v>146</v>
      </c>
    </row>
    <row r="373" spans="2:65" s="13" customFormat="1" ht="11.25">
      <c r="B373" s="154"/>
      <c r="D373" s="146" t="s">
        <v>159</v>
      </c>
      <c r="E373" s="155" t="s">
        <v>44</v>
      </c>
      <c r="F373" s="156" t="s">
        <v>493</v>
      </c>
      <c r="H373" s="157">
        <v>1</v>
      </c>
      <c r="I373" s="158"/>
      <c r="L373" s="154"/>
      <c r="M373" s="159"/>
      <c r="T373" s="160"/>
      <c r="AT373" s="155" t="s">
        <v>159</v>
      </c>
      <c r="AU373" s="155" t="s">
        <v>92</v>
      </c>
      <c r="AV373" s="13" t="s">
        <v>92</v>
      </c>
      <c r="AW373" s="13" t="s">
        <v>42</v>
      </c>
      <c r="AX373" s="13" t="s">
        <v>82</v>
      </c>
      <c r="AY373" s="155" t="s">
        <v>146</v>
      </c>
    </row>
    <row r="374" spans="2:65" s="14" customFormat="1" ht="11.25">
      <c r="B374" s="161"/>
      <c r="D374" s="146" t="s">
        <v>159</v>
      </c>
      <c r="E374" s="162" t="s">
        <v>44</v>
      </c>
      <c r="F374" s="163" t="s">
        <v>281</v>
      </c>
      <c r="H374" s="164">
        <v>2</v>
      </c>
      <c r="I374" s="165"/>
      <c r="L374" s="161"/>
      <c r="M374" s="166"/>
      <c r="T374" s="167"/>
      <c r="AT374" s="162" t="s">
        <v>159</v>
      </c>
      <c r="AU374" s="162" t="s">
        <v>92</v>
      </c>
      <c r="AV374" s="14" t="s">
        <v>153</v>
      </c>
      <c r="AW374" s="14" t="s">
        <v>42</v>
      </c>
      <c r="AX374" s="14" t="s">
        <v>90</v>
      </c>
      <c r="AY374" s="162" t="s">
        <v>146</v>
      </c>
    </row>
    <row r="375" spans="2:65" s="1" customFormat="1" ht="37.9" customHeight="1">
      <c r="B375" s="34"/>
      <c r="C375" s="129" t="s">
        <v>494</v>
      </c>
      <c r="D375" s="129" t="s">
        <v>148</v>
      </c>
      <c r="E375" s="130" t="s">
        <v>495</v>
      </c>
      <c r="F375" s="131" t="s">
        <v>496</v>
      </c>
      <c r="G375" s="132" t="s">
        <v>295</v>
      </c>
      <c r="H375" s="133">
        <v>1.7709999999999999</v>
      </c>
      <c r="I375" s="134"/>
      <c r="J375" s="135">
        <f>ROUND(I375*H375,2)</f>
        <v>0</v>
      </c>
      <c r="K375" s="131" t="s">
        <v>152</v>
      </c>
      <c r="L375" s="34"/>
      <c r="M375" s="136" t="s">
        <v>44</v>
      </c>
      <c r="N375" s="137" t="s">
        <v>53</v>
      </c>
      <c r="P375" s="138">
        <f>O375*H375</f>
        <v>0</v>
      </c>
      <c r="Q375" s="138">
        <v>0</v>
      </c>
      <c r="R375" s="138">
        <f>Q375*H375</f>
        <v>0</v>
      </c>
      <c r="S375" s="138">
        <v>0</v>
      </c>
      <c r="T375" s="139">
        <f>S375*H375</f>
        <v>0</v>
      </c>
      <c r="AR375" s="140" t="s">
        <v>250</v>
      </c>
      <c r="AT375" s="140" t="s">
        <v>148</v>
      </c>
      <c r="AU375" s="140" t="s">
        <v>92</v>
      </c>
      <c r="AY375" s="18" t="s">
        <v>146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8" t="s">
        <v>90</v>
      </c>
      <c r="BK375" s="141">
        <f>ROUND(I375*H375,2)</f>
        <v>0</v>
      </c>
      <c r="BL375" s="18" t="s">
        <v>250</v>
      </c>
      <c r="BM375" s="140" t="s">
        <v>497</v>
      </c>
    </row>
    <row r="376" spans="2:65" s="1" customFormat="1" ht="11.25">
      <c r="B376" s="34"/>
      <c r="D376" s="142" t="s">
        <v>155</v>
      </c>
      <c r="F376" s="143" t="s">
        <v>498</v>
      </c>
      <c r="I376" s="144"/>
      <c r="L376" s="34"/>
      <c r="M376" s="145"/>
      <c r="T376" s="55"/>
      <c r="AT376" s="18" t="s">
        <v>155</v>
      </c>
      <c r="AU376" s="18" t="s">
        <v>92</v>
      </c>
    </row>
    <row r="377" spans="2:65" s="11" customFormat="1" ht="22.9" customHeight="1">
      <c r="B377" s="117"/>
      <c r="D377" s="118" t="s">
        <v>81</v>
      </c>
      <c r="E377" s="127" t="s">
        <v>499</v>
      </c>
      <c r="F377" s="127" t="s">
        <v>500</v>
      </c>
      <c r="I377" s="120"/>
      <c r="J377" s="128">
        <f>BK377</f>
        <v>0</v>
      </c>
      <c r="L377" s="117"/>
      <c r="M377" s="122"/>
      <c r="P377" s="123">
        <f>SUM(P378:P407)</f>
        <v>0</v>
      </c>
      <c r="R377" s="123">
        <f>SUM(R378:R407)</f>
        <v>0</v>
      </c>
      <c r="T377" s="124">
        <f>SUM(T378:T407)</f>
        <v>1.3468199999999999</v>
      </c>
      <c r="AR377" s="118" t="s">
        <v>92</v>
      </c>
      <c r="AT377" s="125" t="s">
        <v>81</v>
      </c>
      <c r="AU377" s="125" t="s">
        <v>90</v>
      </c>
      <c r="AY377" s="118" t="s">
        <v>146</v>
      </c>
      <c r="BK377" s="126">
        <f>SUM(BK378:BK407)</f>
        <v>0</v>
      </c>
    </row>
    <row r="378" spans="2:65" s="1" customFormat="1" ht="16.5" customHeight="1">
      <c r="B378" s="34"/>
      <c r="C378" s="129" t="s">
        <v>501</v>
      </c>
      <c r="D378" s="129" t="s">
        <v>148</v>
      </c>
      <c r="E378" s="130" t="s">
        <v>502</v>
      </c>
      <c r="F378" s="131" t="s">
        <v>503</v>
      </c>
      <c r="G378" s="132" t="s">
        <v>192</v>
      </c>
      <c r="H378" s="133">
        <v>40</v>
      </c>
      <c r="I378" s="134"/>
      <c r="J378" s="135">
        <f>ROUND(I378*H378,2)</f>
        <v>0</v>
      </c>
      <c r="K378" s="131" t="s">
        <v>152</v>
      </c>
      <c r="L378" s="34"/>
      <c r="M378" s="136" t="s">
        <v>44</v>
      </c>
      <c r="N378" s="137" t="s">
        <v>53</v>
      </c>
      <c r="P378" s="138">
        <f>O378*H378</f>
        <v>0</v>
      </c>
      <c r="Q378" s="138">
        <v>0</v>
      </c>
      <c r="R378" s="138">
        <f>Q378*H378</f>
        <v>0</v>
      </c>
      <c r="S378" s="138">
        <v>1.6999999999999999E-3</v>
      </c>
      <c r="T378" s="139">
        <f>S378*H378</f>
        <v>6.7999999999999991E-2</v>
      </c>
      <c r="AR378" s="140" t="s">
        <v>250</v>
      </c>
      <c r="AT378" s="140" t="s">
        <v>148</v>
      </c>
      <c r="AU378" s="140" t="s">
        <v>92</v>
      </c>
      <c r="AY378" s="18" t="s">
        <v>146</v>
      </c>
      <c r="BE378" s="141">
        <f>IF(N378="základní",J378,0)</f>
        <v>0</v>
      </c>
      <c r="BF378" s="141">
        <f>IF(N378="snížená",J378,0)</f>
        <v>0</v>
      </c>
      <c r="BG378" s="141">
        <f>IF(N378="zákl. přenesená",J378,0)</f>
        <v>0</v>
      </c>
      <c r="BH378" s="141">
        <f>IF(N378="sníž. přenesená",J378,0)</f>
        <v>0</v>
      </c>
      <c r="BI378" s="141">
        <f>IF(N378="nulová",J378,0)</f>
        <v>0</v>
      </c>
      <c r="BJ378" s="18" t="s">
        <v>90</v>
      </c>
      <c r="BK378" s="141">
        <f>ROUND(I378*H378,2)</f>
        <v>0</v>
      </c>
      <c r="BL378" s="18" t="s">
        <v>250</v>
      </c>
      <c r="BM378" s="140" t="s">
        <v>504</v>
      </c>
    </row>
    <row r="379" spans="2:65" s="1" customFormat="1" ht="11.25">
      <c r="B379" s="34"/>
      <c r="D379" s="142" t="s">
        <v>155</v>
      </c>
      <c r="F379" s="143" t="s">
        <v>505</v>
      </c>
      <c r="I379" s="144"/>
      <c r="L379" s="34"/>
      <c r="M379" s="145"/>
      <c r="T379" s="55"/>
      <c r="AT379" s="18" t="s">
        <v>155</v>
      </c>
      <c r="AU379" s="18" t="s">
        <v>92</v>
      </c>
    </row>
    <row r="380" spans="2:65" s="12" customFormat="1" ht="11.25">
      <c r="B380" s="148"/>
      <c r="D380" s="146" t="s">
        <v>159</v>
      </c>
      <c r="E380" s="149" t="s">
        <v>44</v>
      </c>
      <c r="F380" s="150" t="s">
        <v>366</v>
      </c>
      <c r="H380" s="149" t="s">
        <v>44</v>
      </c>
      <c r="I380" s="151"/>
      <c r="L380" s="148"/>
      <c r="M380" s="152"/>
      <c r="T380" s="153"/>
      <c r="AT380" s="149" t="s">
        <v>159</v>
      </c>
      <c r="AU380" s="149" t="s">
        <v>92</v>
      </c>
      <c r="AV380" s="12" t="s">
        <v>90</v>
      </c>
      <c r="AW380" s="12" t="s">
        <v>42</v>
      </c>
      <c r="AX380" s="12" t="s">
        <v>82</v>
      </c>
      <c r="AY380" s="149" t="s">
        <v>146</v>
      </c>
    </row>
    <row r="381" spans="2:65" s="12" customFormat="1" ht="11.25">
      <c r="B381" s="148"/>
      <c r="D381" s="146" t="s">
        <v>159</v>
      </c>
      <c r="E381" s="149" t="s">
        <v>44</v>
      </c>
      <c r="F381" s="150" t="s">
        <v>506</v>
      </c>
      <c r="H381" s="149" t="s">
        <v>44</v>
      </c>
      <c r="I381" s="151"/>
      <c r="L381" s="148"/>
      <c r="M381" s="152"/>
      <c r="T381" s="153"/>
      <c r="AT381" s="149" t="s">
        <v>159</v>
      </c>
      <c r="AU381" s="149" t="s">
        <v>92</v>
      </c>
      <c r="AV381" s="12" t="s">
        <v>90</v>
      </c>
      <c r="AW381" s="12" t="s">
        <v>42</v>
      </c>
      <c r="AX381" s="12" t="s">
        <v>82</v>
      </c>
      <c r="AY381" s="149" t="s">
        <v>146</v>
      </c>
    </row>
    <row r="382" spans="2:65" s="13" customFormat="1" ht="11.25">
      <c r="B382" s="154"/>
      <c r="D382" s="146" t="s">
        <v>159</v>
      </c>
      <c r="E382" s="155" t="s">
        <v>44</v>
      </c>
      <c r="F382" s="156" t="s">
        <v>507</v>
      </c>
      <c r="H382" s="157">
        <v>40</v>
      </c>
      <c r="I382" s="158"/>
      <c r="L382" s="154"/>
      <c r="M382" s="159"/>
      <c r="T382" s="160"/>
      <c r="AT382" s="155" t="s">
        <v>159</v>
      </c>
      <c r="AU382" s="155" t="s">
        <v>92</v>
      </c>
      <c r="AV382" s="13" t="s">
        <v>92</v>
      </c>
      <c r="AW382" s="13" t="s">
        <v>42</v>
      </c>
      <c r="AX382" s="13" t="s">
        <v>90</v>
      </c>
      <c r="AY382" s="155" t="s">
        <v>146</v>
      </c>
    </row>
    <row r="383" spans="2:65" s="1" customFormat="1" ht="16.5" customHeight="1">
      <c r="B383" s="34"/>
      <c r="C383" s="129" t="s">
        <v>508</v>
      </c>
      <c r="D383" s="129" t="s">
        <v>148</v>
      </c>
      <c r="E383" s="130" t="s">
        <v>509</v>
      </c>
      <c r="F383" s="131" t="s">
        <v>510</v>
      </c>
      <c r="G383" s="132" t="s">
        <v>192</v>
      </c>
      <c r="H383" s="133">
        <v>70.5</v>
      </c>
      <c r="I383" s="134"/>
      <c r="J383" s="135">
        <f>ROUND(I383*H383,2)</f>
        <v>0</v>
      </c>
      <c r="K383" s="131" t="s">
        <v>152</v>
      </c>
      <c r="L383" s="34"/>
      <c r="M383" s="136" t="s">
        <v>44</v>
      </c>
      <c r="N383" s="137" t="s">
        <v>53</v>
      </c>
      <c r="P383" s="138">
        <f>O383*H383</f>
        <v>0</v>
      </c>
      <c r="Q383" s="138">
        <v>0</v>
      </c>
      <c r="R383" s="138">
        <f>Q383*H383</f>
        <v>0</v>
      </c>
      <c r="S383" s="138">
        <v>1.7700000000000001E-3</v>
      </c>
      <c r="T383" s="139">
        <f>S383*H383</f>
        <v>0.12478500000000001</v>
      </c>
      <c r="AR383" s="140" t="s">
        <v>250</v>
      </c>
      <c r="AT383" s="140" t="s">
        <v>148</v>
      </c>
      <c r="AU383" s="140" t="s">
        <v>92</v>
      </c>
      <c r="AY383" s="18" t="s">
        <v>146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8" t="s">
        <v>90</v>
      </c>
      <c r="BK383" s="141">
        <f>ROUND(I383*H383,2)</f>
        <v>0</v>
      </c>
      <c r="BL383" s="18" t="s">
        <v>250</v>
      </c>
      <c r="BM383" s="140" t="s">
        <v>511</v>
      </c>
    </row>
    <row r="384" spans="2:65" s="1" customFormat="1" ht="11.25">
      <c r="B384" s="34"/>
      <c r="D384" s="142" t="s">
        <v>155</v>
      </c>
      <c r="F384" s="143" t="s">
        <v>512</v>
      </c>
      <c r="I384" s="144"/>
      <c r="L384" s="34"/>
      <c r="M384" s="145"/>
      <c r="T384" s="55"/>
      <c r="AT384" s="18" t="s">
        <v>155</v>
      </c>
      <c r="AU384" s="18" t="s">
        <v>92</v>
      </c>
    </row>
    <row r="385" spans="2:65" s="12" customFormat="1" ht="11.25">
      <c r="B385" s="148"/>
      <c r="D385" s="146" t="s">
        <v>159</v>
      </c>
      <c r="E385" s="149" t="s">
        <v>44</v>
      </c>
      <c r="F385" s="150" t="s">
        <v>366</v>
      </c>
      <c r="H385" s="149" t="s">
        <v>44</v>
      </c>
      <c r="I385" s="151"/>
      <c r="L385" s="148"/>
      <c r="M385" s="152"/>
      <c r="T385" s="153"/>
      <c r="AT385" s="149" t="s">
        <v>159</v>
      </c>
      <c r="AU385" s="149" t="s">
        <v>92</v>
      </c>
      <c r="AV385" s="12" t="s">
        <v>90</v>
      </c>
      <c r="AW385" s="12" t="s">
        <v>42</v>
      </c>
      <c r="AX385" s="12" t="s">
        <v>82</v>
      </c>
      <c r="AY385" s="149" t="s">
        <v>146</v>
      </c>
    </row>
    <row r="386" spans="2:65" s="12" customFormat="1" ht="11.25">
      <c r="B386" s="148"/>
      <c r="D386" s="146" t="s">
        <v>159</v>
      </c>
      <c r="E386" s="149" t="s">
        <v>44</v>
      </c>
      <c r="F386" s="150" t="s">
        <v>506</v>
      </c>
      <c r="H386" s="149" t="s">
        <v>44</v>
      </c>
      <c r="I386" s="151"/>
      <c r="L386" s="148"/>
      <c r="M386" s="152"/>
      <c r="T386" s="153"/>
      <c r="AT386" s="149" t="s">
        <v>159</v>
      </c>
      <c r="AU386" s="149" t="s">
        <v>92</v>
      </c>
      <c r="AV386" s="12" t="s">
        <v>90</v>
      </c>
      <c r="AW386" s="12" t="s">
        <v>42</v>
      </c>
      <c r="AX386" s="12" t="s">
        <v>82</v>
      </c>
      <c r="AY386" s="149" t="s">
        <v>146</v>
      </c>
    </row>
    <row r="387" spans="2:65" s="13" customFormat="1" ht="11.25">
      <c r="B387" s="154"/>
      <c r="D387" s="146" t="s">
        <v>159</v>
      </c>
      <c r="E387" s="155" t="s">
        <v>44</v>
      </c>
      <c r="F387" s="156" t="s">
        <v>513</v>
      </c>
      <c r="H387" s="157">
        <v>70.5</v>
      </c>
      <c r="I387" s="158"/>
      <c r="L387" s="154"/>
      <c r="M387" s="159"/>
      <c r="T387" s="160"/>
      <c r="AT387" s="155" t="s">
        <v>159</v>
      </c>
      <c r="AU387" s="155" t="s">
        <v>92</v>
      </c>
      <c r="AV387" s="13" t="s">
        <v>92</v>
      </c>
      <c r="AW387" s="13" t="s">
        <v>42</v>
      </c>
      <c r="AX387" s="13" t="s">
        <v>90</v>
      </c>
      <c r="AY387" s="155" t="s">
        <v>146</v>
      </c>
    </row>
    <row r="388" spans="2:65" s="1" customFormat="1" ht="16.5" customHeight="1">
      <c r="B388" s="34"/>
      <c r="C388" s="129" t="s">
        <v>514</v>
      </c>
      <c r="D388" s="129" t="s">
        <v>148</v>
      </c>
      <c r="E388" s="130" t="s">
        <v>515</v>
      </c>
      <c r="F388" s="131" t="s">
        <v>516</v>
      </c>
      <c r="G388" s="132" t="s">
        <v>192</v>
      </c>
      <c r="H388" s="133">
        <v>28.5</v>
      </c>
      <c r="I388" s="134"/>
      <c r="J388" s="135">
        <f>ROUND(I388*H388,2)</f>
        <v>0</v>
      </c>
      <c r="K388" s="131" t="s">
        <v>152</v>
      </c>
      <c r="L388" s="34"/>
      <c r="M388" s="136" t="s">
        <v>44</v>
      </c>
      <c r="N388" s="137" t="s">
        <v>53</v>
      </c>
      <c r="P388" s="138">
        <f>O388*H388</f>
        <v>0</v>
      </c>
      <c r="Q388" s="138">
        <v>0</v>
      </c>
      <c r="R388" s="138">
        <f>Q388*H388</f>
        <v>0</v>
      </c>
      <c r="S388" s="138">
        <v>1.75E-3</v>
      </c>
      <c r="T388" s="139">
        <f>S388*H388</f>
        <v>4.9875000000000003E-2</v>
      </c>
      <c r="AR388" s="140" t="s">
        <v>250</v>
      </c>
      <c r="AT388" s="140" t="s">
        <v>148</v>
      </c>
      <c r="AU388" s="140" t="s">
        <v>92</v>
      </c>
      <c r="AY388" s="18" t="s">
        <v>146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8" t="s">
        <v>90</v>
      </c>
      <c r="BK388" s="141">
        <f>ROUND(I388*H388,2)</f>
        <v>0</v>
      </c>
      <c r="BL388" s="18" t="s">
        <v>250</v>
      </c>
      <c r="BM388" s="140" t="s">
        <v>517</v>
      </c>
    </row>
    <row r="389" spans="2:65" s="1" customFormat="1" ht="11.25">
      <c r="B389" s="34"/>
      <c r="D389" s="142" t="s">
        <v>155</v>
      </c>
      <c r="F389" s="143" t="s">
        <v>518</v>
      </c>
      <c r="I389" s="144"/>
      <c r="L389" s="34"/>
      <c r="M389" s="145"/>
      <c r="T389" s="55"/>
      <c r="AT389" s="18" t="s">
        <v>155</v>
      </c>
      <c r="AU389" s="18" t="s">
        <v>92</v>
      </c>
    </row>
    <row r="390" spans="2:65" s="12" customFormat="1" ht="11.25">
      <c r="B390" s="148"/>
      <c r="D390" s="146" t="s">
        <v>159</v>
      </c>
      <c r="E390" s="149" t="s">
        <v>44</v>
      </c>
      <c r="F390" s="150" t="s">
        <v>366</v>
      </c>
      <c r="H390" s="149" t="s">
        <v>44</v>
      </c>
      <c r="I390" s="151"/>
      <c r="L390" s="148"/>
      <c r="M390" s="152"/>
      <c r="T390" s="153"/>
      <c r="AT390" s="149" t="s">
        <v>159</v>
      </c>
      <c r="AU390" s="149" t="s">
        <v>92</v>
      </c>
      <c r="AV390" s="12" t="s">
        <v>90</v>
      </c>
      <c r="AW390" s="12" t="s">
        <v>42</v>
      </c>
      <c r="AX390" s="12" t="s">
        <v>82</v>
      </c>
      <c r="AY390" s="149" t="s">
        <v>146</v>
      </c>
    </row>
    <row r="391" spans="2:65" s="12" customFormat="1" ht="11.25">
      <c r="B391" s="148"/>
      <c r="D391" s="146" t="s">
        <v>159</v>
      </c>
      <c r="E391" s="149" t="s">
        <v>44</v>
      </c>
      <c r="F391" s="150" t="s">
        <v>506</v>
      </c>
      <c r="H391" s="149" t="s">
        <v>44</v>
      </c>
      <c r="I391" s="151"/>
      <c r="L391" s="148"/>
      <c r="M391" s="152"/>
      <c r="T391" s="153"/>
      <c r="AT391" s="149" t="s">
        <v>159</v>
      </c>
      <c r="AU391" s="149" t="s">
        <v>92</v>
      </c>
      <c r="AV391" s="12" t="s">
        <v>90</v>
      </c>
      <c r="AW391" s="12" t="s">
        <v>42</v>
      </c>
      <c r="AX391" s="12" t="s">
        <v>82</v>
      </c>
      <c r="AY391" s="149" t="s">
        <v>146</v>
      </c>
    </row>
    <row r="392" spans="2:65" s="13" customFormat="1" ht="11.25">
      <c r="B392" s="154"/>
      <c r="D392" s="146" t="s">
        <v>159</v>
      </c>
      <c r="E392" s="155" t="s">
        <v>44</v>
      </c>
      <c r="F392" s="156" t="s">
        <v>519</v>
      </c>
      <c r="H392" s="157">
        <v>28.5</v>
      </c>
      <c r="I392" s="158"/>
      <c r="L392" s="154"/>
      <c r="M392" s="159"/>
      <c r="T392" s="160"/>
      <c r="AT392" s="155" t="s">
        <v>159</v>
      </c>
      <c r="AU392" s="155" t="s">
        <v>92</v>
      </c>
      <c r="AV392" s="13" t="s">
        <v>92</v>
      </c>
      <c r="AW392" s="13" t="s">
        <v>42</v>
      </c>
      <c r="AX392" s="13" t="s">
        <v>90</v>
      </c>
      <c r="AY392" s="155" t="s">
        <v>146</v>
      </c>
    </row>
    <row r="393" spans="2:65" s="1" customFormat="1" ht="16.5" customHeight="1">
      <c r="B393" s="34"/>
      <c r="C393" s="129" t="s">
        <v>520</v>
      </c>
      <c r="D393" s="129" t="s">
        <v>148</v>
      </c>
      <c r="E393" s="130" t="s">
        <v>521</v>
      </c>
      <c r="F393" s="131" t="s">
        <v>522</v>
      </c>
      <c r="G393" s="132" t="s">
        <v>192</v>
      </c>
      <c r="H393" s="133">
        <v>70.5</v>
      </c>
      <c r="I393" s="134"/>
      <c r="J393" s="135">
        <f>ROUND(I393*H393,2)</f>
        <v>0</v>
      </c>
      <c r="K393" s="131" t="s">
        <v>152</v>
      </c>
      <c r="L393" s="34"/>
      <c r="M393" s="136" t="s">
        <v>44</v>
      </c>
      <c r="N393" s="137" t="s">
        <v>53</v>
      </c>
      <c r="P393" s="138">
        <f>O393*H393</f>
        <v>0</v>
      </c>
      <c r="Q393" s="138">
        <v>0</v>
      </c>
      <c r="R393" s="138">
        <f>Q393*H393</f>
        <v>0</v>
      </c>
      <c r="S393" s="138">
        <v>2.5999999999999999E-3</v>
      </c>
      <c r="T393" s="139">
        <f>S393*H393</f>
        <v>0.18329999999999999</v>
      </c>
      <c r="AR393" s="140" t="s">
        <v>250</v>
      </c>
      <c r="AT393" s="140" t="s">
        <v>148</v>
      </c>
      <c r="AU393" s="140" t="s">
        <v>92</v>
      </c>
      <c r="AY393" s="18" t="s">
        <v>146</v>
      </c>
      <c r="BE393" s="141">
        <f>IF(N393="základní",J393,0)</f>
        <v>0</v>
      </c>
      <c r="BF393" s="141">
        <f>IF(N393="snížená",J393,0)</f>
        <v>0</v>
      </c>
      <c r="BG393" s="141">
        <f>IF(N393="zákl. přenesená",J393,0)</f>
        <v>0</v>
      </c>
      <c r="BH393" s="141">
        <f>IF(N393="sníž. přenesená",J393,0)</f>
        <v>0</v>
      </c>
      <c r="BI393" s="141">
        <f>IF(N393="nulová",J393,0)</f>
        <v>0</v>
      </c>
      <c r="BJ393" s="18" t="s">
        <v>90</v>
      </c>
      <c r="BK393" s="141">
        <f>ROUND(I393*H393,2)</f>
        <v>0</v>
      </c>
      <c r="BL393" s="18" t="s">
        <v>250</v>
      </c>
      <c r="BM393" s="140" t="s">
        <v>523</v>
      </c>
    </row>
    <row r="394" spans="2:65" s="1" customFormat="1" ht="11.25">
      <c r="B394" s="34"/>
      <c r="D394" s="142" t="s">
        <v>155</v>
      </c>
      <c r="F394" s="143" t="s">
        <v>524</v>
      </c>
      <c r="I394" s="144"/>
      <c r="L394" s="34"/>
      <c r="M394" s="145"/>
      <c r="T394" s="55"/>
      <c r="AT394" s="18" t="s">
        <v>155</v>
      </c>
      <c r="AU394" s="18" t="s">
        <v>92</v>
      </c>
    </row>
    <row r="395" spans="2:65" s="12" customFormat="1" ht="11.25">
      <c r="B395" s="148"/>
      <c r="D395" s="146" t="s">
        <v>159</v>
      </c>
      <c r="E395" s="149" t="s">
        <v>44</v>
      </c>
      <c r="F395" s="150" t="s">
        <v>366</v>
      </c>
      <c r="H395" s="149" t="s">
        <v>44</v>
      </c>
      <c r="I395" s="151"/>
      <c r="L395" s="148"/>
      <c r="M395" s="152"/>
      <c r="T395" s="153"/>
      <c r="AT395" s="149" t="s">
        <v>159</v>
      </c>
      <c r="AU395" s="149" t="s">
        <v>92</v>
      </c>
      <c r="AV395" s="12" t="s">
        <v>90</v>
      </c>
      <c r="AW395" s="12" t="s">
        <v>42</v>
      </c>
      <c r="AX395" s="12" t="s">
        <v>82</v>
      </c>
      <c r="AY395" s="149" t="s">
        <v>146</v>
      </c>
    </row>
    <row r="396" spans="2:65" s="12" customFormat="1" ht="11.25">
      <c r="B396" s="148"/>
      <c r="D396" s="146" t="s">
        <v>159</v>
      </c>
      <c r="E396" s="149" t="s">
        <v>44</v>
      </c>
      <c r="F396" s="150" t="s">
        <v>506</v>
      </c>
      <c r="H396" s="149" t="s">
        <v>44</v>
      </c>
      <c r="I396" s="151"/>
      <c r="L396" s="148"/>
      <c r="M396" s="152"/>
      <c r="T396" s="153"/>
      <c r="AT396" s="149" t="s">
        <v>159</v>
      </c>
      <c r="AU396" s="149" t="s">
        <v>92</v>
      </c>
      <c r="AV396" s="12" t="s">
        <v>90</v>
      </c>
      <c r="AW396" s="12" t="s">
        <v>42</v>
      </c>
      <c r="AX396" s="12" t="s">
        <v>82</v>
      </c>
      <c r="AY396" s="149" t="s">
        <v>146</v>
      </c>
    </row>
    <row r="397" spans="2:65" s="13" customFormat="1" ht="11.25">
      <c r="B397" s="154"/>
      <c r="D397" s="146" t="s">
        <v>159</v>
      </c>
      <c r="E397" s="155" t="s">
        <v>44</v>
      </c>
      <c r="F397" s="156" t="s">
        <v>513</v>
      </c>
      <c r="H397" s="157">
        <v>70.5</v>
      </c>
      <c r="I397" s="158"/>
      <c r="L397" s="154"/>
      <c r="M397" s="159"/>
      <c r="T397" s="160"/>
      <c r="AT397" s="155" t="s">
        <v>159</v>
      </c>
      <c r="AU397" s="155" t="s">
        <v>92</v>
      </c>
      <c r="AV397" s="13" t="s">
        <v>92</v>
      </c>
      <c r="AW397" s="13" t="s">
        <v>42</v>
      </c>
      <c r="AX397" s="13" t="s">
        <v>90</v>
      </c>
      <c r="AY397" s="155" t="s">
        <v>146</v>
      </c>
    </row>
    <row r="398" spans="2:65" s="1" customFormat="1" ht="16.5" customHeight="1">
      <c r="B398" s="34"/>
      <c r="C398" s="129" t="s">
        <v>525</v>
      </c>
      <c r="D398" s="129" t="s">
        <v>148</v>
      </c>
      <c r="E398" s="130" t="s">
        <v>526</v>
      </c>
      <c r="F398" s="131" t="s">
        <v>527</v>
      </c>
      <c r="G398" s="132" t="s">
        <v>381</v>
      </c>
      <c r="H398" s="133">
        <v>90</v>
      </c>
      <c r="I398" s="134"/>
      <c r="J398" s="135">
        <f>ROUND(I398*H398,2)</f>
        <v>0</v>
      </c>
      <c r="K398" s="131" t="s">
        <v>152</v>
      </c>
      <c r="L398" s="34"/>
      <c r="M398" s="136" t="s">
        <v>44</v>
      </c>
      <c r="N398" s="137" t="s">
        <v>53</v>
      </c>
      <c r="P398" s="138">
        <f>O398*H398</f>
        <v>0</v>
      </c>
      <c r="Q398" s="138">
        <v>0</v>
      </c>
      <c r="R398" s="138">
        <f>Q398*H398</f>
        <v>0</v>
      </c>
      <c r="S398" s="138">
        <v>9.4000000000000004E-3</v>
      </c>
      <c r="T398" s="139">
        <f>S398*H398</f>
        <v>0.84600000000000009</v>
      </c>
      <c r="AR398" s="140" t="s">
        <v>250</v>
      </c>
      <c r="AT398" s="140" t="s">
        <v>148</v>
      </c>
      <c r="AU398" s="140" t="s">
        <v>92</v>
      </c>
      <c r="AY398" s="18" t="s">
        <v>146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8" t="s">
        <v>90</v>
      </c>
      <c r="BK398" s="141">
        <f>ROUND(I398*H398,2)</f>
        <v>0</v>
      </c>
      <c r="BL398" s="18" t="s">
        <v>250</v>
      </c>
      <c r="BM398" s="140" t="s">
        <v>528</v>
      </c>
    </row>
    <row r="399" spans="2:65" s="1" customFormat="1" ht="11.25">
      <c r="B399" s="34"/>
      <c r="D399" s="142" t="s">
        <v>155</v>
      </c>
      <c r="F399" s="143" t="s">
        <v>529</v>
      </c>
      <c r="I399" s="144"/>
      <c r="L399" s="34"/>
      <c r="M399" s="145"/>
      <c r="T399" s="55"/>
      <c r="AT399" s="18" t="s">
        <v>155</v>
      </c>
      <c r="AU399" s="18" t="s">
        <v>92</v>
      </c>
    </row>
    <row r="400" spans="2:65" s="12" customFormat="1" ht="11.25">
      <c r="B400" s="148"/>
      <c r="D400" s="146" t="s">
        <v>159</v>
      </c>
      <c r="E400" s="149" t="s">
        <v>44</v>
      </c>
      <c r="F400" s="150" t="s">
        <v>366</v>
      </c>
      <c r="H400" s="149" t="s">
        <v>44</v>
      </c>
      <c r="I400" s="151"/>
      <c r="L400" s="148"/>
      <c r="M400" s="152"/>
      <c r="T400" s="153"/>
      <c r="AT400" s="149" t="s">
        <v>159</v>
      </c>
      <c r="AU400" s="149" t="s">
        <v>92</v>
      </c>
      <c r="AV400" s="12" t="s">
        <v>90</v>
      </c>
      <c r="AW400" s="12" t="s">
        <v>42</v>
      </c>
      <c r="AX400" s="12" t="s">
        <v>82</v>
      </c>
      <c r="AY400" s="149" t="s">
        <v>146</v>
      </c>
    </row>
    <row r="401" spans="2:65" s="12" customFormat="1" ht="11.25">
      <c r="B401" s="148"/>
      <c r="D401" s="146" t="s">
        <v>159</v>
      </c>
      <c r="E401" s="149" t="s">
        <v>44</v>
      </c>
      <c r="F401" s="150" t="s">
        <v>506</v>
      </c>
      <c r="H401" s="149" t="s">
        <v>44</v>
      </c>
      <c r="I401" s="151"/>
      <c r="L401" s="148"/>
      <c r="M401" s="152"/>
      <c r="T401" s="153"/>
      <c r="AT401" s="149" t="s">
        <v>159</v>
      </c>
      <c r="AU401" s="149" t="s">
        <v>92</v>
      </c>
      <c r="AV401" s="12" t="s">
        <v>90</v>
      </c>
      <c r="AW401" s="12" t="s">
        <v>42</v>
      </c>
      <c r="AX401" s="12" t="s">
        <v>82</v>
      </c>
      <c r="AY401" s="149" t="s">
        <v>146</v>
      </c>
    </row>
    <row r="402" spans="2:65" s="13" customFormat="1" ht="11.25">
      <c r="B402" s="154"/>
      <c r="D402" s="146" t="s">
        <v>159</v>
      </c>
      <c r="E402" s="155" t="s">
        <v>44</v>
      </c>
      <c r="F402" s="156" t="s">
        <v>530</v>
      </c>
      <c r="H402" s="157">
        <v>90</v>
      </c>
      <c r="I402" s="158"/>
      <c r="L402" s="154"/>
      <c r="M402" s="159"/>
      <c r="T402" s="160"/>
      <c r="AT402" s="155" t="s">
        <v>159</v>
      </c>
      <c r="AU402" s="155" t="s">
        <v>92</v>
      </c>
      <c r="AV402" s="13" t="s">
        <v>92</v>
      </c>
      <c r="AW402" s="13" t="s">
        <v>42</v>
      </c>
      <c r="AX402" s="13" t="s">
        <v>90</v>
      </c>
      <c r="AY402" s="155" t="s">
        <v>146</v>
      </c>
    </row>
    <row r="403" spans="2:65" s="1" customFormat="1" ht="16.5" customHeight="1">
      <c r="B403" s="34"/>
      <c r="C403" s="129" t="s">
        <v>531</v>
      </c>
      <c r="D403" s="129" t="s">
        <v>148</v>
      </c>
      <c r="E403" s="130" t="s">
        <v>532</v>
      </c>
      <c r="F403" s="131" t="s">
        <v>533</v>
      </c>
      <c r="G403" s="132" t="s">
        <v>192</v>
      </c>
      <c r="H403" s="133">
        <v>19</v>
      </c>
      <c r="I403" s="134"/>
      <c r="J403" s="135">
        <f>ROUND(I403*H403,2)</f>
        <v>0</v>
      </c>
      <c r="K403" s="131" t="s">
        <v>152</v>
      </c>
      <c r="L403" s="34"/>
      <c r="M403" s="136" t="s">
        <v>44</v>
      </c>
      <c r="N403" s="137" t="s">
        <v>53</v>
      </c>
      <c r="P403" s="138">
        <f>O403*H403</f>
        <v>0</v>
      </c>
      <c r="Q403" s="138">
        <v>0</v>
      </c>
      <c r="R403" s="138">
        <f>Q403*H403</f>
        <v>0</v>
      </c>
      <c r="S403" s="138">
        <v>3.9399999999999999E-3</v>
      </c>
      <c r="T403" s="139">
        <f>S403*H403</f>
        <v>7.4859999999999996E-2</v>
      </c>
      <c r="AR403" s="140" t="s">
        <v>250</v>
      </c>
      <c r="AT403" s="140" t="s">
        <v>148</v>
      </c>
      <c r="AU403" s="140" t="s">
        <v>92</v>
      </c>
      <c r="AY403" s="18" t="s">
        <v>146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8" t="s">
        <v>90</v>
      </c>
      <c r="BK403" s="141">
        <f>ROUND(I403*H403,2)</f>
        <v>0</v>
      </c>
      <c r="BL403" s="18" t="s">
        <v>250</v>
      </c>
      <c r="BM403" s="140" t="s">
        <v>534</v>
      </c>
    </row>
    <row r="404" spans="2:65" s="1" customFormat="1" ht="11.25">
      <c r="B404" s="34"/>
      <c r="D404" s="142" t="s">
        <v>155</v>
      </c>
      <c r="F404" s="143" t="s">
        <v>535</v>
      </c>
      <c r="I404" s="144"/>
      <c r="L404" s="34"/>
      <c r="M404" s="145"/>
      <c r="T404" s="55"/>
      <c r="AT404" s="18" t="s">
        <v>155</v>
      </c>
      <c r="AU404" s="18" t="s">
        <v>92</v>
      </c>
    </row>
    <row r="405" spans="2:65" s="12" customFormat="1" ht="11.25">
      <c r="B405" s="148"/>
      <c r="D405" s="146" t="s">
        <v>159</v>
      </c>
      <c r="E405" s="149" t="s">
        <v>44</v>
      </c>
      <c r="F405" s="150" t="s">
        <v>366</v>
      </c>
      <c r="H405" s="149" t="s">
        <v>44</v>
      </c>
      <c r="I405" s="151"/>
      <c r="L405" s="148"/>
      <c r="M405" s="152"/>
      <c r="T405" s="153"/>
      <c r="AT405" s="149" t="s">
        <v>159</v>
      </c>
      <c r="AU405" s="149" t="s">
        <v>92</v>
      </c>
      <c r="AV405" s="12" t="s">
        <v>90</v>
      </c>
      <c r="AW405" s="12" t="s">
        <v>42</v>
      </c>
      <c r="AX405" s="12" t="s">
        <v>82</v>
      </c>
      <c r="AY405" s="149" t="s">
        <v>146</v>
      </c>
    </row>
    <row r="406" spans="2:65" s="12" customFormat="1" ht="11.25">
      <c r="B406" s="148"/>
      <c r="D406" s="146" t="s">
        <v>159</v>
      </c>
      <c r="E406" s="149" t="s">
        <v>44</v>
      </c>
      <c r="F406" s="150" t="s">
        <v>506</v>
      </c>
      <c r="H406" s="149" t="s">
        <v>44</v>
      </c>
      <c r="I406" s="151"/>
      <c r="L406" s="148"/>
      <c r="M406" s="152"/>
      <c r="T406" s="153"/>
      <c r="AT406" s="149" t="s">
        <v>159</v>
      </c>
      <c r="AU406" s="149" t="s">
        <v>92</v>
      </c>
      <c r="AV406" s="12" t="s">
        <v>90</v>
      </c>
      <c r="AW406" s="12" t="s">
        <v>42</v>
      </c>
      <c r="AX406" s="12" t="s">
        <v>82</v>
      </c>
      <c r="AY406" s="149" t="s">
        <v>146</v>
      </c>
    </row>
    <row r="407" spans="2:65" s="13" customFormat="1" ht="11.25">
      <c r="B407" s="154"/>
      <c r="D407" s="146" t="s">
        <v>159</v>
      </c>
      <c r="E407" s="155" t="s">
        <v>44</v>
      </c>
      <c r="F407" s="156" t="s">
        <v>536</v>
      </c>
      <c r="H407" s="157">
        <v>19</v>
      </c>
      <c r="I407" s="158"/>
      <c r="L407" s="154"/>
      <c r="M407" s="159"/>
      <c r="T407" s="160"/>
      <c r="AT407" s="155" t="s">
        <v>159</v>
      </c>
      <c r="AU407" s="155" t="s">
        <v>92</v>
      </c>
      <c r="AV407" s="13" t="s">
        <v>92</v>
      </c>
      <c r="AW407" s="13" t="s">
        <v>42</v>
      </c>
      <c r="AX407" s="13" t="s">
        <v>90</v>
      </c>
      <c r="AY407" s="155" t="s">
        <v>146</v>
      </c>
    </row>
    <row r="408" spans="2:65" s="11" customFormat="1" ht="22.9" customHeight="1">
      <c r="B408" s="117"/>
      <c r="D408" s="118" t="s">
        <v>81</v>
      </c>
      <c r="E408" s="127" t="s">
        <v>537</v>
      </c>
      <c r="F408" s="127" t="s">
        <v>538</v>
      </c>
      <c r="I408" s="120"/>
      <c r="J408" s="128">
        <f>BK408</f>
        <v>0</v>
      </c>
      <c r="L408" s="117"/>
      <c r="M408" s="122"/>
      <c r="P408" s="123">
        <f>SUM(P409:P412)</f>
        <v>0</v>
      </c>
      <c r="R408" s="123">
        <f>SUM(R409:R412)</f>
        <v>0</v>
      </c>
      <c r="T408" s="124">
        <f>SUM(T409:T412)</f>
        <v>2.6156E-3</v>
      </c>
      <c r="AR408" s="118" t="s">
        <v>92</v>
      </c>
      <c r="AT408" s="125" t="s">
        <v>81</v>
      </c>
      <c r="AU408" s="125" t="s">
        <v>90</v>
      </c>
      <c r="AY408" s="118" t="s">
        <v>146</v>
      </c>
      <c r="BK408" s="126">
        <f>SUM(BK409:BK412)</f>
        <v>0</v>
      </c>
    </row>
    <row r="409" spans="2:65" s="1" customFormat="1" ht="16.5" customHeight="1">
      <c r="B409" s="34"/>
      <c r="C409" s="129" t="s">
        <v>539</v>
      </c>
      <c r="D409" s="129" t="s">
        <v>148</v>
      </c>
      <c r="E409" s="130" t="s">
        <v>540</v>
      </c>
      <c r="F409" s="131" t="s">
        <v>541</v>
      </c>
      <c r="G409" s="132" t="s">
        <v>151</v>
      </c>
      <c r="H409" s="133">
        <v>20.12</v>
      </c>
      <c r="I409" s="134"/>
      <c r="J409" s="135">
        <f>ROUND(I409*H409,2)</f>
        <v>0</v>
      </c>
      <c r="K409" s="131" t="s">
        <v>44</v>
      </c>
      <c r="L409" s="34"/>
      <c r="M409" s="136" t="s">
        <v>44</v>
      </c>
      <c r="N409" s="137" t="s">
        <v>53</v>
      </c>
      <c r="P409" s="138">
        <f>O409*H409</f>
        <v>0</v>
      </c>
      <c r="Q409" s="138">
        <v>0</v>
      </c>
      <c r="R409" s="138">
        <f>Q409*H409</f>
        <v>0</v>
      </c>
      <c r="S409" s="138">
        <v>1.2999999999999999E-4</v>
      </c>
      <c r="T409" s="139">
        <f>S409*H409</f>
        <v>2.6156E-3</v>
      </c>
      <c r="AR409" s="140" t="s">
        <v>250</v>
      </c>
      <c r="AT409" s="140" t="s">
        <v>148</v>
      </c>
      <c r="AU409" s="140" t="s">
        <v>92</v>
      </c>
      <c r="AY409" s="18" t="s">
        <v>146</v>
      </c>
      <c r="BE409" s="141">
        <f>IF(N409="základní",J409,0)</f>
        <v>0</v>
      </c>
      <c r="BF409" s="141">
        <f>IF(N409="snížená",J409,0)</f>
        <v>0</v>
      </c>
      <c r="BG409" s="141">
        <f>IF(N409="zákl. přenesená",J409,0)</f>
        <v>0</v>
      </c>
      <c r="BH409" s="141">
        <f>IF(N409="sníž. přenesená",J409,0)</f>
        <v>0</v>
      </c>
      <c r="BI409" s="141">
        <f>IF(N409="nulová",J409,0)</f>
        <v>0</v>
      </c>
      <c r="BJ409" s="18" t="s">
        <v>90</v>
      </c>
      <c r="BK409" s="141">
        <f>ROUND(I409*H409,2)</f>
        <v>0</v>
      </c>
      <c r="BL409" s="18" t="s">
        <v>250</v>
      </c>
      <c r="BM409" s="140" t="s">
        <v>542</v>
      </c>
    </row>
    <row r="410" spans="2:65" s="12" customFormat="1" ht="11.25">
      <c r="B410" s="148"/>
      <c r="D410" s="146" t="s">
        <v>159</v>
      </c>
      <c r="E410" s="149" t="s">
        <v>44</v>
      </c>
      <c r="F410" s="150" t="s">
        <v>366</v>
      </c>
      <c r="H410" s="149" t="s">
        <v>44</v>
      </c>
      <c r="I410" s="151"/>
      <c r="L410" s="148"/>
      <c r="M410" s="152"/>
      <c r="T410" s="153"/>
      <c r="AT410" s="149" t="s">
        <v>159</v>
      </c>
      <c r="AU410" s="149" t="s">
        <v>92</v>
      </c>
      <c r="AV410" s="12" t="s">
        <v>90</v>
      </c>
      <c r="AW410" s="12" t="s">
        <v>42</v>
      </c>
      <c r="AX410" s="12" t="s">
        <v>82</v>
      </c>
      <c r="AY410" s="149" t="s">
        <v>146</v>
      </c>
    </row>
    <row r="411" spans="2:65" s="12" customFormat="1" ht="11.25">
      <c r="B411" s="148"/>
      <c r="D411" s="146" t="s">
        <v>159</v>
      </c>
      <c r="E411" s="149" t="s">
        <v>44</v>
      </c>
      <c r="F411" s="150" t="s">
        <v>367</v>
      </c>
      <c r="H411" s="149" t="s">
        <v>44</v>
      </c>
      <c r="I411" s="151"/>
      <c r="L411" s="148"/>
      <c r="M411" s="152"/>
      <c r="T411" s="153"/>
      <c r="AT411" s="149" t="s">
        <v>159</v>
      </c>
      <c r="AU411" s="149" t="s">
        <v>92</v>
      </c>
      <c r="AV411" s="12" t="s">
        <v>90</v>
      </c>
      <c r="AW411" s="12" t="s">
        <v>42</v>
      </c>
      <c r="AX411" s="12" t="s">
        <v>82</v>
      </c>
      <c r="AY411" s="149" t="s">
        <v>146</v>
      </c>
    </row>
    <row r="412" spans="2:65" s="13" customFormat="1" ht="11.25">
      <c r="B412" s="154"/>
      <c r="D412" s="146" t="s">
        <v>159</v>
      </c>
      <c r="E412" s="155" t="s">
        <v>44</v>
      </c>
      <c r="F412" s="156" t="s">
        <v>368</v>
      </c>
      <c r="H412" s="157">
        <v>20.12</v>
      </c>
      <c r="I412" s="158"/>
      <c r="L412" s="154"/>
      <c r="M412" s="159"/>
      <c r="T412" s="160"/>
      <c r="AT412" s="155" t="s">
        <v>159</v>
      </c>
      <c r="AU412" s="155" t="s">
        <v>92</v>
      </c>
      <c r="AV412" s="13" t="s">
        <v>92</v>
      </c>
      <c r="AW412" s="13" t="s">
        <v>42</v>
      </c>
      <c r="AX412" s="13" t="s">
        <v>90</v>
      </c>
      <c r="AY412" s="155" t="s">
        <v>146</v>
      </c>
    </row>
    <row r="413" spans="2:65" s="11" customFormat="1" ht="22.9" customHeight="1">
      <c r="B413" s="117"/>
      <c r="D413" s="118" t="s">
        <v>81</v>
      </c>
      <c r="E413" s="127" t="s">
        <v>543</v>
      </c>
      <c r="F413" s="127" t="s">
        <v>544</v>
      </c>
      <c r="I413" s="120"/>
      <c r="J413" s="128">
        <f>BK413</f>
        <v>0</v>
      </c>
      <c r="L413" s="117"/>
      <c r="M413" s="122"/>
      <c r="P413" s="123">
        <f>SUM(P414:P464)</f>
        <v>0</v>
      </c>
      <c r="R413" s="123">
        <f>SUM(R414:R464)</f>
        <v>1.1688900000000002</v>
      </c>
      <c r="T413" s="124">
        <f>SUM(T414:T464)</f>
        <v>3.0000000000000001E-3</v>
      </c>
      <c r="AR413" s="118" t="s">
        <v>92</v>
      </c>
      <c r="AT413" s="125" t="s">
        <v>81</v>
      </c>
      <c r="AU413" s="125" t="s">
        <v>90</v>
      </c>
      <c r="AY413" s="118" t="s">
        <v>146</v>
      </c>
      <c r="BK413" s="126">
        <f>SUM(BK414:BK464)</f>
        <v>0</v>
      </c>
    </row>
    <row r="414" spans="2:65" s="1" customFormat="1" ht="16.5" customHeight="1">
      <c r="B414" s="34"/>
      <c r="C414" s="129" t="s">
        <v>545</v>
      </c>
      <c r="D414" s="129" t="s">
        <v>148</v>
      </c>
      <c r="E414" s="130" t="s">
        <v>546</v>
      </c>
      <c r="F414" s="131" t="s">
        <v>547</v>
      </c>
      <c r="G414" s="132" t="s">
        <v>151</v>
      </c>
      <c r="H414" s="133">
        <v>15.5</v>
      </c>
      <c r="I414" s="134"/>
      <c r="J414" s="135">
        <f>ROUND(I414*H414,2)</f>
        <v>0</v>
      </c>
      <c r="K414" s="131" t="s">
        <v>152</v>
      </c>
      <c r="L414" s="34"/>
      <c r="M414" s="136" t="s">
        <v>44</v>
      </c>
      <c r="N414" s="137" t="s">
        <v>53</v>
      </c>
      <c r="P414" s="138">
        <f>O414*H414</f>
        <v>0</v>
      </c>
      <c r="Q414" s="138">
        <v>1.6379999999999999E-2</v>
      </c>
      <c r="R414" s="138">
        <f>Q414*H414</f>
        <v>0.25389</v>
      </c>
      <c r="S414" s="138">
        <v>0</v>
      </c>
      <c r="T414" s="139">
        <f>S414*H414</f>
        <v>0</v>
      </c>
      <c r="AR414" s="140" t="s">
        <v>250</v>
      </c>
      <c r="AT414" s="140" t="s">
        <v>148</v>
      </c>
      <c r="AU414" s="140" t="s">
        <v>92</v>
      </c>
      <c r="AY414" s="18" t="s">
        <v>146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8" t="s">
        <v>90</v>
      </c>
      <c r="BK414" s="141">
        <f>ROUND(I414*H414,2)</f>
        <v>0</v>
      </c>
      <c r="BL414" s="18" t="s">
        <v>250</v>
      </c>
      <c r="BM414" s="140" t="s">
        <v>548</v>
      </c>
    </row>
    <row r="415" spans="2:65" s="1" customFormat="1" ht="11.25">
      <c r="B415" s="34"/>
      <c r="D415" s="142" t="s">
        <v>155</v>
      </c>
      <c r="F415" s="143" t="s">
        <v>549</v>
      </c>
      <c r="I415" s="144"/>
      <c r="L415" s="34"/>
      <c r="M415" s="145"/>
      <c r="T415" s="55"/>
      <c r="AT415" s="18" t="s">
        <v>155</v>
      </c>
      <c r="AU415" s="18" t="s">
        <v>92</v>
      </c>
    </row>
    <row r="416" spans="2:65" s="1" customFormat="1" ht="19.5">
      <c r="B416" s="34"/>
      <c r="D416" s="146" t="s">
        <v>157</v>
      </c>
      <c r="F416" s="147" t="s">
        <v>393</v>
      </c>
      <c r="I416" s="144"/>
      <c r="L416" s="34"/>
      <c r="M416" s="145"/>
      <c r="T416" s="55"/>
      <c r="AT416" s="18" t="s">
        <v>157</v>
      </c>
      <c r="AU416" s="18" t="s">
        <v>92</v>
      </c>
    </row>
    <row r="417" spans="2:65" s="12" customFormat="1" ht="11.25">
      <c r="B417" s="148"/>
      <c r="D417" s="146" t="s">
        <v>159</v>
      </c>
      <c r="E417" s="149" t="s">
        <v>44</v>
      </c>
      <c r="F417" s="150" t="s">
        <v>287</v>
      </c>
      <c r="H417" s="149" t="s">
        <v>44</v>
      </c>
      <c r="I417" s="151"/>
      <c r="L417" s="148"/>
      <c r="M417" s="152"/>
      <c r="T417" s="153"/>
      <c r="AT417" s="149" t="s">
        <v>159</v>
      </c>
      <c r="AU417" s="149" t="s">
        <v>92</v>
      </c>
      <c r="AV417" s="12" t="s">
        <v>90</v>
      </c>
      <c r="AW417" s="12" t="s">
        <v>42</v>
      </c>
      <c r="AX417" s="12" t="s">
        <v>82</v>
      </c>
      <c r="AY417" s="149" t="s">
        <v>146</v>
      </c>
    </row>
    <row r="418" spans="2:65" s="12" customFormat="1" ht="11.25">
      <c r="B418" s="148"/>
      <c r="D418" s="146" t="s">
        <v>159</v>
      </c>
      <c r="E418" s="149" t="s">
        <v>44</v>
      </c>
      <c r="F418" s="150" t="s">
        <v>550</v>
      </c>
      <c r="H418" s="149" t="s">
        <v>44</v>
      </c>
      <c r="I418" s="151"/>
      <c r="L418" s="148"/>
      <c r="M418" s="152"/>
      <c r="T418" s="153"/>
      <c r="AT418" s="149" t="s">
        <v>159</v>
      </c>
      <c r="AU418" s="149" t="s">
        <v>92</v>
      </c>
      <c r="AV418" s="12" t="s">
        <v>90</v>
      </c>
      <c r="AW418" s="12" t="s">
        <v>42</v>
      </c>
      <c r="AX418" s="12" t="s">
        <v>82</v>
      </c>
      <c r="AY418" s="149" t="s">
        <v>146</v>
      </c>
    </row>
    <row r="419" spans="2:65" s="13" customFormat="1" ht="11.25">
      <c r="B419" s="154"/>
      <c r="D419" s="146" t="s">
        <v>159</v>
      </c>
      <c r="E419" s="155" t="s">
        <v>44</v>
      </c>
      <c r="F419" s="156" t="s">
        <v>551</v>
      </c>
      <c r="H419" s="157">
        <v>15.5</v>
      </c>
      <c r="I419" s="158"/>
      <c r="L419" s="154"/>
      <c r="M419" s="159"/>
      <c r="T419" s="160"/>
      <c r="AT419" s="155" t="s">
        <v>159</v>
      </c>
      <c r="AU419" s="155" t="s">
        <v>92</v>
      </c>
      <c r="AV419" s="13" t="s">
        <v>92</v>
      </c>
      <c r="AW419" s="13" t="s">
        <v>42</v>
      </c>
      <c r="AX419" s="13" t="s">
        <v>90</v>
      </c>
      <c r="AY419" s="155" t="s">
        <v>146</v>
      </c>
    </row>
    <row r="420" spans="2:65" s="1" customFormat="1" ht="16.5" customHeight="1">
      <c r="B420" s="34"/>
      <c r="C420" s="129" t="s">
        <v>552</v>
      </c>
      <c r="D420" s="129" t="s">
        <v>148</v>
      </c>
      <c r="E420" s="130" t="s">
        <v>553</v>
      </c>
      <c r="F420" s="131" t="s">
        <v>554</v>
      </c>
      <c r="G420" s="132" t="s">
        <v>381</v>
      </c>
      <c r="H420" s="133">
        <v>3</v>
      </c>
      <c r="I420" s="134"/>
      <c r="J420" s="135">
        <f>ROUND(I420*H420,2)</f>
        <v>0</v>
      </c>
      <c r="K420" s="131" t="s">
        <v>152</v>
      </c>
      <c r="L420" s="34"/>
      <c r="M420" s="136" t="s">
        <v>44</v>
      </c>
      <c r="N420" s="137" t="s">
        <v>53</v>
      </c>
      <c r="P420" s="138">
        <f>O420*H420</f>
        <v>0</v>
      </c>
      <c r="Q420" s="138">
        <v>0</v>
      </c>
      <c r="R420" s="138">
        <f>Q420*H420</f>
        <v>0</v>
      </c>
      <c r="S420" s="138">
        <v>1E-3</v>
      </c>
      <c r="T420" s="139">
        <f>S420*H420</f>
        <v>3.0000000000000001E-3</v>
      </c>
      <c r="AR420" s="140" t="s">
        <v>250</v>
      </c>
      <c r="AT420" s="140" t="s">
        <v>148</v>
      </c>
      <c r="AU420" s="140" t="s">
        <v>92</v>
      </c>
      <c r="AY420" s="18" t="s">
        <v>146</v>
      </c>
      <c r="BE420" s="141">
        <f>IF(N420="základní",J420,0)</f>
        <v>0</v>
      </c>
      <c r="BF420" s="141">
        <f>IF(N420="snížená",J420,0)</f>
        <v>0</v>
      </c>
      <c r="BG420" s="141">
        <f>IF(N420="zákl. přenesená",J420,0)</f>
        <v>0</v>
      </c>
      <c r="BH420" s="141">
        <f>IF(N420="sníž. přenesená",J420,0)</f>
        <v>0</v>
      </c>
      <c r="BI420" s="141">
        <f>IF(N420="nulová",J420,0)</f>
        <v>0</v>
      </c>
      <c r="BJ420" s="18" t="s">
        <v>90</v>
      </c>
      <c r="BK420" s="141">
        <f>ROUND(I420*H420,2)</f>
        <v>0</v>
      </c>
      <c r="BL420" s="18" t="s">
        <v>250</v>
      </c>
      <c r="BM420" s="140" t="s">
        <v>555</v>
      </c>
    </row>
    <row r="421" spans="2:65" s="1" customFormat="1" ht="11.25">
      <c r="B421" s="34"/>
      <c r="D421" s="142" t="s">
        <v>155</v>
      </c>
      <c r="F421" s="143" t="s">
        <v>556</v>
      </c>
      <c r="I421" s="144"/>
      <c r="L421" s="34"/>
      <c r="M421" s="145"/>
      <c r="T421" s="55"/>
      <c r="AT421" s="18" t="s">
        <v>155</v>
      </c>
      <c r="AU421" s="18" t="s">
        <v>92</v>
      </c>
    </row>
    <row r="422" spans="2:65" s="12" customFormat="1" ht="11.25">
      <c r="B422" s="148"/>
      <c r="D422" s="146" t="s">
        <v>159</v>
      </c>
      <c r="E422" s="149" t="s">
        <v>44</v>
      </c>
      <c r="F422" s="150" t="s">
        <v>287</v>
      </c>
      <c r="H422" s="149" t="s">
        <v>44</v>
      </c>
      <c r="I422" s="151"/>
      <c r="L422" s="148"/>
      <c r="M422" s="152"/>
      <c r="T422" s="153"/>
      <c r="AT422" s="149" t="s">
        <v>159</v>
      </c>
      <c r="AU422" s="149" t="s">
        <v>92</v>
      </c>
      <c r="AV422" s="12" t="s">
        <v>90</v>
      </c>
      <c r="AW422" s="12" t="s">
        <v>42</v>
      </c>
      <c r="AX422" s="12" t="s">
        <v>82</v>
      </c>
      <c r="AY422" s="149" t="s">
        <v>146</v>
      </c>
    </row>
    <row r="423" spans="2:65" s="12" customFormat="1" ht="11.25">
      <c r="B423" s="148"/>
      <c r="D423" s="146" t="s">
        <v>159</v>
      </c>
      <c r="E423" s="149" t="s">
        <v>44</v>
      </c>
      <c r="F423" s="150" t="s">
        <v>557</v>
      </c>
      <c r="H423" s="149" t="s">
        <v>44</v>
      </c>
      <c r="I423" s="151"/>
      <c r="L423" s="148"/>
      <c r="M423" s="152"/>
      <c r="T423" s="153"/>
      <c r="AT423" s="149" t="s">
        <v>159</v>
      </c>
      <c r="AU423" s="149" t="s">
        <v>92</v>
      </c>
      <c r="AV423" s="12" t="s">
        <v>90</v>
      </c>
      <c r="AW423" s="12" t="s">
        <v>42</v>
      </c>
      <c r="AX423" s="12" t="s">
        <v>82</v>
      </c>
      <c r="AY423" s="149" t="s">
        <v>146</v>
      </c>
    </row>
    <row r="424" spans="2:65" s="13" customFormat="1" ht="11.25">
      <c r="B424" s="154"/>
      <c r="D424" s="146" t="s">
        <v>159</v>
      </c>
      <c r="E424" s="155" t="s">
        <v>44</v>
      </c>
      <c r="F424" s="156" t="s">
        <v>395</v>
      </c>
      <c r="H424" s="157">
        <v>1</v>
      </c>
      <c r="I424" s="158"/>
      <c r="L424" s="154"/>
      <c r="M424" s="159"/>
      <c r="T424" s="160"/>
      <c r="AT424" s="155" t="s">
        <v>159</v>
      </c>
      <c r="AU424" s="155" t="s">
        <v>92</v>
      </c>
      <c r="AV424" s="13" t="s">
        <v>92</v>
      </c>
      <c r="AW424" s="13" t="s">
        <v>42</v>
      </c>
      <c r="AX424" s="13" t="s">
        <v>82</v>
      </c>
      <c r="AY424" s="155" t="s">
        <v>146</v>
      </c>
    </row>
    <row r="425" spans="2:65" s="13" customFormat="1" ht="11.25">
      <c r="B425" s="154"/>
      <c r="D425" s="146" t="s">
        <v>159</v>
      </c>
      <c r="E425" s="155" t="s">
        <v>44</v>
      </c>
      <c r="F425" s="156" t="s">
        <v>558</v>
      </c>
      <c r="H425" s="157">
        <v>1</v>
      </c>
      <c r="I425" s="158"/>
      <c r="L425" s="154"/>
      <c r="M425" s="159"/>
      <c r="T425" s="160"/>
      <c r="AT425" s="155" t="s">
        <v>159</v>
      </c>
      <c r="AU425" s="155" t="s">
        <v>92</v>
      </c>
      <c r="AV425" s="13" t="s">
        <v>92</v>
      </c>
      <c r="AW425" s="13" t="s">
        <v>42</v>
      </c>
      <c r="AX425" s="13" t="s">
        <v>82</v>
      </c>
      <c r="AY425" s="155" t="s">
        <v>146</v>
      </c>
    </row>
    <row r="426" spans="2:65" s="13" customFormat="1" ht="11.25">
      <c r="B426" s="154"/>
      <c r="D426" s="146" t="s">
        <v>159</v>
      </c>
      <c r="E426" s="155" t="s">
        <v>44</v>
      </c>
      <c r="F426" s="156" t="s">
        <v>559</v>
      </c>
      <c r="H426" s="157">
        <v>1</v>
      </c>
      <c r="I426" s="158"/>
      <c r="L426" s="154"/>
      <c r="M426" s="159"/>
      <c r="T426" s="160"/>
      <c r="AT426" s="155" t="s">
        <v>159</v>
      </c>
      <c r="AU426" s="155" t="s">
        <v>92</v>
      </c>
      <c r="AV426" s="13" t="s">
        <v>92</v>
      </c>
      <c r="AW426" s="13" t="s">
        <v>42</v>
      </c>
      <c r="AX426" s="13" t="s">
        <v>82</v>
      </c>
      <c r="AY426" s="155" t="s">
        <v>146</v>
      </c>
    </row>
    <row r="427" spans="2:65" s="14" customFormat="1" ht="11.25">
      <c r="B427" s="161"/>
      <c r="D427" s="146" t="s">
        <v>159</v>
      </c>
      <c r="E427" s="162" t="s">
        <v>44</v>
      </c>
      <c r="F427" s="163" t="s">
        <v>281</v>
      </c>
      <c r="H427" s="164">
        <v>3</v>
      </c>
      <c r="I427" s="165"/>
      <c r="L427" s="161"/>
      <c r="M427" s="166"/>
      <c r="T427" s="167"/>
      <c r="AT427" s="162" t="s">
        <v>159</v>
      </c>
      <c r="AU427" s="162" t="s">
        <v>92</v>
      </c>
      <c r="AV427" s="14" t="s">
        <v>153</v>
      </c>
      <c r="AW427" s="14" t="s">
        <v>42</v>
      </c>
      <c r="AX427" s="14" t="s">
        <v>90</v>
      </c>
      <c r="AY427" s="162" t="s">
        <v>146</v>
      </c>
    </row>
    <row r="428" spans="2:65" s="1" customFormat="1" ht="16.5" customHeight="1">
      <c r="B428" s="34"/>
      <c r="C428" s="129" t="s">
        <v>560</v>
      </c>
      <c r="D428" s="129" t="s">
        <v>148</v>
      </c>
      <c r="E428" s="130" t="s">
        <v>561</v>
      </c>
      <c r="F428" s="131" t="s">
        <v>562</v>
      </c>
      <c r="G428" s="132" t="s">
        <v>381</v>
      </c>
      <c r="H428" s="133">
        <v>28</v>
      </c>
      <c r="I428" s="134"/>
      <c r="J428" s="135">
        <f>ROUND(I428*H428,2)</f>
        <v>0</v>
      </c>
      <c r="K428" s="131" t="s">
        <v>152</v>
      </c>
      <c r="L428" s="34"/>
      <c r="M428" s="136" t="s">
        <v>44</v>
      </c>
      <c r="N428" s="137" t="s">
        <v>53</v>
      </c>
      <c r="P428" s="138">
        <f>O428*H428</f>
        <v>0</v>
      </c>
      <c r="Q428" s="138">
        <v>2.4E-2</v>
      </c>
      <c r="R428" s="138">
        <f>Q428*H428</f>
        <v>0.67200000000000004</v>
      </c>
      <c r="S428" s="138">
        <v>0</v>
      </c>
      <c r="T428" s="139">
        <f>S428*H428</f>
        <v>0</v>
      </c>
      <c r="AR428" s="140" t="s">
        <v>250</v>
      </c>
      <c r="AT428" s="140" t="s">
        <v>148</v>
      </c>
      <c r="AU428" s="140" t="s">
        <v>92</v>
      </c>
      <c r="AY428" s="18" t="s">
        <v>146</v>
      </c>
      <c r="BE428" s="141">
        <f>IF(N428="základní",J428,0)</f>
        <v>0</v>
      </c>
      <c r="BF428" s="141">
        <f>IF(N428="snížená",J428,0)</f>
        <v>0</v>
      </c>
      <c r="BG428" s="141">
        <f>IF(N428="zákl. přenesená",J428,0)</f>
        <v>0</v>
      </c>
      <c r="BH428" s="141">
        <f>IF(N428="sníž. přenesená",J428,0)</f>
        <v>0</v>
      </c>
      <c r="BI428" s="141">
        <f>IF(N428="nulová",J428,0)</f>
        <v>0</v>
      </c>
      <c r="BJ428" s="18" t="s">
        <v>90</v>
      </c>
      <c r="BK428" s="141">
        <f>ROUND(I428*H428,2)</f>
        <v>0</v>
      </c>
      <c r="BL428" s="18" t="s">
        <v>250</v>
      </c>
      <c r="BM428" s="140" t="s">
        <v>563</v>
      </c>
    </row>
    <row r="429" spans="2:65" s="1" customFormat="1" ht="11.25">
      <c r="B429" s="34"/>
      <c r="D429" s="142" t="s">
        <v>155</v>
      </c>
      <c r="F429" s="143" t="s">
        <v>564</v>
      </c>
      <c r="I429" s="144"/>
      <c r="L429" s="34"/>
      <c r="M429" s="145"/>
      <c r="T429" s="55"/>
      <c r="AT429" s="18" t="s">
        <v>155</v>
      </c>
      <c r="AU429" s="18" t="s">
        <v>92</v>
      </c>
    </row>
    <row r="430" spans="2:65" s="1" customFormat="1" ht="19.5">
      <c r="B430" s="34"/>
      <c r="D430" s="146" t="s">
        <v>157</v>
      </c>
      <c r="F430" s="147" t="s">
        <v>393</v>
      </c>
      <c r="I430" s="144"/>
      <c r="L430" s="34"/>
      <c r="M430" s="145"/>
      <c r="T430" s="55"/>
      <c r="AT430" s="18" t="s">
        <v>157</v>
      </c>
      <c r="AU430" s="18" t="s">
        <v>92</v>
      </c>
    </row>
    <row r="431" spans="2:65" s="12" customFormat="1" ht="11.25">
      <c r="B431" s="148"/>
      <c r="D431" s="146" t="s">
        <v>159</v>
      </c>
      <c r="E431" s="149" t="s">
        <v>44</v>
      </c>
      <c r="F431" s="150" t="s">
        <v>287</v>
      </c>
      <c r="H431" s="149" t="s">
        <v>44</v>
      </c>
      <c r="I431" s="151"/>
      <c r="L431" s="148"/>
      <c r="M431" s="152"/>
      <c r="T431" s="153"/>
      <c r="AT431" s="149" t="s">
        <v>159</v>
      </c>
      <c r="AU431" s="149" t="s">
        <v>92</v>
      </c>
      <c r="AV431" s="12" t="s">
        <v>90</v>
      </c>
      <c r="AW431" s="12" t="s">
        <v>42</v>
      </c>
      <c r="AX431" s="12" t="s">
        <v>82</v>
      </c>
      <c r="AY431" s="149" t="s">
        <v>146</v>
      </c>
    </row>
    <row r="432" spans="2:65" s="12" customFormat="1" ht="11.25">
      <c r="B432" s="148"/>
      <c r="D432" s="146" t="s">
        <v>159</v>
      </c>
      <c r="E432" s="149" t="s">
        <v>44</v>
      </c>
      <c r="F432" s="150" t="s">
        <v>565</v>
      </c>
      <c r="H432" s="149" t="s">
        <v>44</v>
      </c>
      <c r="I432" s="151"/>
      <c r="L432" s="148"/>
      <c r="M432" s="152"/>
      <c r="T432" s="153"/>
      <c r="AT432" s="149" t="s">
        <v>159</v>
      </c>
      <c r="AU432" s="149" t="s">
        <v>92</v>
      </c>
      <c r="AV432" s="12" t="s">
        <v>90</v>
      </c>
      <c r="AW432" s="12" t="s">
        <v>42</v>
      </c>
      <c r="AX432" s="12" t="s">
        <v>82</v>
      </c>
      <c r="AY432" s="149" t="s">
        <v>146</v>
      </c>
    </row>
    <row r="433" spans="2:51" s="13" customFormat="1" ht="11.25">
      <c r="B433" s="154"/>
      <c r="D433" s="146" t="s">
        <v>159</v>
      </c>
      <c r="E433" s="155" t="s">
        <v>44</v>
      </c>
      <c r="F433" s="156" t="s">
        <v>566</v>
      </c>
      <c r="H433" s="157">
        <v>2</v>
      </c>
      <c r="I433" s="158"/>
      <c r="L433" s="154"/>
      <c r="M433" s="159"/>
      <c r="T433" s="160"/>
      <c r="AT433" s="155" t="s">
        <v>159</v>
      </c>
      <c r="AU433" s="155" t="s">
        <v>92</v>
      </c>
      <c r="AV433" s="13" t="s">
        <v>92</v>
      </c>
      <c r="AW433" s="13" t="s">
        <v>42</v>
      </c>
      <c r="AX433" s="13" t="s">
        <v>82</v>
      </c>
      <c r="AY433" s="155" t="s">
        <v>146</v>
      </c>
    </row>
    <row r="434" spans="2:51" s="13" customFormat="1" ht="11.25">
      <c r="B434" s="154"/>
      <c r="D434" s="146" t="s">
        <v>159</v>
      </c>
      <c r="E434" s="155" t="s">
        <v>44</v>
      </c>
      <c r="F434" s="156" t="s">
        <v>395</v>
      </c>
      <c r="H434" s="157">
        <v>1</v>
      </c>
      <c r="I434" s="158"/>
      <c r="L434" s="154"/>
      <c r="M434" s="159"/>
      <c r="T434" s="160"/>
      <c r="AT434" s="155" t="s">
        <v>159</v>
      </c>
      <c r="AU434" s="155" t="s">
        <v>92</v>
      </c>
      <c r="AV434" s="13" t="s">
        <v>92</v>
      </c>
      <c r="AW434" s="13" t="s">
        <v>42</v>
      </c>
      <c r="AX434" s="13" t="s">
        <v>82</v>
      </c>
      <c r="AY434" s="155" t="s">
        <v>146</v>
      </c>
    </row>
    <row r="435" spans="2:51" s="13" customFormat="1" ht="11.25">
      <c r="B435" s="154"/>
      <c r="D435" s="146" t="s">
        <v>159</v>
      </c>
      <c r="E435" s="155" t="s">
        <v>44</v>
      </c>
      <c r="F435" s="156" t="s">
        <v>558</v>
      </c>
      <c r="H435" s="157">
        <v>1</v>
      </c>
      <c r="I435" s="158"/>
      <c r="L435" s="154"/>
      <c r="M435" s="159"/>
      <c r="T435" s="160"/>
      <c r="AT435" s="155" t="s">
        <v>159</v>
      </c>
      <c r="AU435" s="155" t="s">
        <v>92</v>
      </c>
      <c r="AV435" s="13" t="s">
        <v>92</v>
      </c>
      <c r="AW435" s="13" t="s">
        <v>42</v>
      </c>
      <c r="AX435" s="13" t="s">
        <v>82</v>
      </c>
      <c r="AY435" s="155" t="s">
        <v>146</v>
      </c>
    </row>
    <row r="436" spans="2:51" s="13" customFormat="1" ht="11.25">
      <c r="B436" s="154"/>
      <c r="D436" s="146" t="s">
        <v>159</v>
      </c>
      <c r="E436" s="155" t="s">
        <v>44</v>
      </c>
      <c r="F436" s="156" t="s">
        <v>567</v>
      </c>
      <c r="H436" s="157">
        <v>2</v>
      </c>
      <c r="I436" s="158"/>
      <c r="L436" s="154"/>
      <c r="M436" s="159"/>
      <c r="T436" s="160"/>
      <c r="AT436" s="155" t="s">
        <v>159</v>
      </c>
      <c r="AU436" s="155" t="s">
        <v>92</v>
      </c>
      <c r="AV436" s="13" t="s">
        <v>92</v>
      </c>
      <c r="AW436" s="13" t="s">
        <v>42</v>
      </c>
      <c r="AX436" s="13" t="s">
        <v>82</v>
      </c>
      <c r="AY436" s="155" t="s">
        <v>146</v>
      </c>
    </row>
    <row r="437" spans="2:51" s="13" customFormat="1" ht="11.25">
      <c r="B437" s="154"/>
      <c r="D437" s="146" t="s">
        <v>159</v>
      </c>
      <c r="E437" s="155" t="s">
        <v>44</v>
      </c>
      <c r="F437" s="156" t="s">
        <v>492</v>
      </c>
      <c r="H437" s="157">
        <v>1</v>
      </c>
      <c r="I437" s="158"/>
      <c r="L437" s="154"/>
      <c r="M437" s="159"/>
      <c r="T437" s="160"/>
      <c r="AT437" s="155" t="s">
        <v>159</v>
      </c>
      <c r="AU437" s="155" t="s">
        <v>92</v>
      </c>
      <c r="AV437" s="13" t="s">
        <v>92</v>
      </c>
      <c r="AW437" s="13" t="s">
        <v>42</v>
      </c>
      <c r="AX437" s="13" t="s">
        <v>82</v>
      </c>
      <c r="AY437" s="155" t="s">
        <v>146</v>
      </c>
    </row>
    <row r="438" spans="2:51" s="13" customFormat="1" ht="11.25">
      <c r="B438" s="154"/>
      <c r="D438" s="146" t="s">
        <v>159</v>
      </c>
      <c r="E438" s="155" t="s">
        <v>44</v>
      </c>
      <c r="F438" s="156" t="s">
        <v>568</v>
      </c>
      <c r="H438" s="157">
        <v>1</v>
      </c>
      <c r="I438" s="158"/>
      <c r="L438" s="154"/>
      <c r="M438" s="159"/>
      <c r="T438" s="160"/>
      <c r="AT438" s="155" t="s">
        <v>159</v>
      </c>
      <c r="AU438" s="155" t="s">
        <v>92</v>
      </c>
      <c r="AV438" s="13" t="s">
        <v>92</v>
      </c>
      <c r="AW438" s="13" t="s">
        <v>42</v>
      </c>
      <c r="AX438" s="13" t="s">
        <v>82</v>
      </c>
      <c r="AY438" s="155" t="s">
        <v>146</v>
      </c>
    </row>
    <row r="439" spans="2:51" s="13" customFormat="1" ht="11.25">
      <c r="B439" s="154"/>
      <c r="D439" s="146" t="s">
        <v>159</v>
      </c>
      <c r="E439" s="155" t="s">
        <v>44</v>
      </c>
      <c r="F439" s="156" t="s">
        <v>493</v>
      </c>
      <c r="H439" s="157">
        <v>1</v>
      </c>
      <c r="I439" s="158"/>
      <c r="L439" s="154"/>
      <c r="M439" s="159"/>
      <c r="T439" s="160"/>
      <c r="AT439" s="155" t="s">
        <v>159</v>
      </c>
      <c r="AU439" s="155" t="s">
        <v>92</v>
      </c>
      <c r="AV439" s="13" t="s">
        <v>92</v>
      </c>
      <c r="AW439" s="13" t="s">
        <v>42</v>
      </c>
      <c r="AX439" s="13" t="s">
        <v>82</v>
      </c>
      <c r="AY439" s="155" t="s">
        <v>146</v>
      </c>
    </row>
    <row r="440" spans="2:51" s="13" customFormat="1" ht="11.25">
      <c r="B440" s="154"/>
      <c r="D440" s="146" t="s">
        <v>159</v>
      </c>
      <c r="E440" s="155" t="s">
        <v>44</v>
      </c>
      <c r="F440" s="156" t="s">
        <v>569</v>
      </c>
      <c r="H440" s="157">
        <v>3</v>
      </c>
      <c r="I440" s="158"/>
      <c r="L440" s="154"/>
      <c r="M440" s="159"/>
      <c r="T440" s="160"/>
      <c r="AT440" s="155" t="s">
        <v>159</v>
      </c>
      <c r="AU440" s="155" t="s">
        <v>92</v>
      </c>
      <c r="AV440" s="13" t="s">
        <v>92</v>
      </c>
      <c r="AW440" s="13" t="s">
        <v>42</v>
      </c>
      <c r="AX440" s="13" t="s">
        <v>82</v>
      </c>
      <c r="AY440" s="155" t="s">
        <v>146</v>
      </c>
    </row>
    <row r="441" spans="2:51" s="13" customFormat="1" ht="11.25">
      <c r="B441" s="154"/>
      <c r="D441" s="146" t="s">
        <v>159</v>
      </c>
      <c r="E441" s="155" t="s">
        <v>44</v>
      </c>
      <c r="F441" s="156" t="s">
        <v>570</v>
      </c>
      <c r="H441" s="157">
        <v>2</v>
      </c>
      <c r="I441" s="158"/>
      <c r="L441" s="154"/>
      <c r="M441" s="159"/>
      <c r="T441" s="160"/>
      <c r="AT441" s="155" t="s">
        <v>159</v>
      </c>
      <c r="AU441" s="155" t="s">
        <v>92</v>
      </c>
      <c r="AV441" s="13" t="s">
        <v>92</v>
      </c>
      <c r="AW441" s="13" t="s">
        <v>42</v>
      </c>
      <c r="AX441" s="13" t="s">
        <v>82</v>
      </c>
      <c r="AY441" s="155" t="s">
        <v>146</v>
      </c>
    </row>
    <row r="442" spans="2:51" s="13" customFormat="1" ht="11.25">
      <c r="B442" s="154"/>
      <c r="D442" s="146" t="s">
        <v>159</v>
      </c>
      <c r="E442" s="155" t="s">
        <v>44</v>
      </c>
      <c r="F442" s="156" t="s">
        <v>405</v>
      </c>
      <c r="H442" s="157">
        <v>1</v>
      </c>
      <c r="I442" s="158"/>
      <c r="L442" s="154"/>
      <c r="M442" s="159"/>
      <c r="T442" s="160"/>
      <c r="AT442" s="155" t="s">
        <v>159</v>
      </c>
      <c r="AU442" s="155" t="s">
        <v>92</v>
      </c>
      <c r="AV442" s="13" t="s">
        <v>92</v>
      </c>
      <c r="AW442" s="13" t="s">
        <v>42</v>
      </c>
      <c r="AX442" s="13" t="s">
        <v>82</v>
      </c>
      <c r="AY442" s="155" t="s">
        <v>146</v>
      </c>
    </row>
    <row r="443" spans="2:51" s="13" customFormat="1" ht="11.25">
      <c r="B443" s="154"/>
      <c r="D443" s="146" t="s">
        <v>159</v>
      </c>
      <c r="E443" s="155" t="s">
        <v>44</v>
      </c>
      <c r="F443" s="156" t="s">
        <v>396</v>
      </c>
      <c r="H443" s="157">
        <v>1</v>
      </c>
      <c r="I443" s="158"/>
      <c r="L443" s="154"/>
      <c r="M443" s="159"/>
      <c r="T443" s="160"/>
      <c r="AT443" s="155" t="s">
        <v>159</v>
      </c>
      <c r="AU443" s="155" t="s">
        <v>92</v>
      </c>
      <c r="AV443" s="13" t="s">
        <v>92</v>
      </c>
      <c r="AW443" s="13" t="s">
        <v>42</v>
      </c>
      <c r="AX443" s="13" t="s">
        <v>82</v>
      </c>
      <c r="AY443" s="155" t="s">
        <v>146</v>
      </c>
    </row>
    <row r="444" spans="2:51" s="13" customFormat="1" ht="11.25">
      <c r="B444" s="154"/>
      <c r="D444" s="146" t="s">
        <v>159</v>
      </c>
      <c r="E444" s="155" t="s">
        <v>44</v>
      </c>
      <c r="F444" s="156" t="s">
        <v>571</v>
      </c>
      <c r="H444" s="157">
        <v>1</v>
      </c>
      <c r="I444" s="158"/>
      <c r="L444" s="154"/>
      <c r="M444" s="159"/>
      <c r="T444" s="160"/>
      <c r="AT444" s="155" t="s">
        <v>159</v>
      </c>
      <c r="AU444" s="155" t="s">
        <v>92</v>
      </c>
      <c r="AV444" s="13" t="s">
        <v>92</v>
      </c>
      <c r="AW444" s="13" t="s">
        <v>42</v>
      </c>
      <c r="AX444" s="13" t="s">
        <v>82</v>
      </c>
      <c r="AY444" s="155" t="s">
        <v>146</v>
      </c>
    </row>
    <row r="445" spans="2:51" s="13" customFormat="1" ht="11.25">
      <c r="B445" s="154"/>
      <c r="D445" s="146" t="s">
        <v>159</v>
      </c>
      <c r="E445" s="155" t="s">
        <v>44</v>
      </c>
      <c r="F445" s="156" t="s">
        <v>572</v>
      </c>
      <c r="H445" s="157">
        <v>2</v>
      </c>
      <c r="I445" s="158"/>
      <c r="L445" s="154"/>
      <c r="M445" s="159"/>
      <c r="T445" s="160"/>
      <c r="AT445" s="155" t="s">
        <v>159</v>
      </c>
      <c r="AU445" s="155" t="s">
        <v>92</v>
      </c>
      <c r="AV445" s="13" t="s">
        <v>92</v>
      </c>
      <c r="AW445" s="13" t="s">
        <v>42</v>
      </c>
      <c r="AX445" s="13" t="s">
        <v>82</v>
      </c>
      <c r="AY445" s="155" t="s">
        <v>146</v>
      </c>
    </row>
    <row r="446" spans="2:51" s="13" customFormat="1" ht="11.25">
      <c r="B446" s="154"/>
      <c r="D446" s="146" t="s">
        <v>159</v>
      </c>
      <c r="E446" s="155" t="s">
        <v>44</v>
      </c>
      <c r="F446" s="156" t="s">
        <v>573</v>
      </c>
      <c r="H446" s="157">
        <v>1</v>
      </c>
      <c r="I446" s="158"/>
      <c r="L446" s="154"/>
      <c r="M446" s="159"/>
      <c r="T446" s="160"/>
      <c r="AT446" s="155" t="s">
        <v>159</v>
      </c>
      <c r="AU446" s="155" t="s">
        <v>92</v>
      </c>
      <c r="AV446" s="13" t="s">
        <v>92</v>
      </c>
      <c r="AW446" s="13" t="s">
        <v>42</v>
      </c>
      <c r="AX446" s="13" t="s">
        <v>82</v>
      </c>
      <c r="AY446" s="155" t="s">
        <v>146</v>
      </c>
    </row>
    <row r="447" spans="2:51" s="13" customFormat="1" ht="11.25">
      <c r="B447" s="154"/>
      <c r="D447" s="146" t="s">
        <v>159</v>
      </c>
      <c r="E447" s="155" t="s">
        <v>44</v>
      </c>
      <c r="F447" s="156" t="s">
        <v>574</v>
      </c>
      <c r="H447" s="157">
        <v>2</v>
      </c>
      <c r="I447" s="158"/>
      <c r="L447" s="154"/>
      <c r="M447" s="159"/>
      <c r="T447" s="160"/>
      <c r="AT447" s="155" t="s">
        <v>159</v>
      </c>
      <c r="AU447" s="155" t="s">
        <v>92</v>
      </c>
      <c r="AV447" s="13" t="s">
        <v>92</v>
      </c>
      <c r="AW447" s="13" t="s">
        <v>42</v>
      </c>
      <c r="AX447" s="13" t="s">
        <v>82</v>
      </c>
      <c r="AY447" s="155" t="s">
        <v>146</v>
      </c>
    </row>
    <row r="448" spans="2:51" s="13" customFormat="1" ht="11.25">
      <c r="B448" s="154"/>
      <c r="D448" s="146" t="s">
        <v>159</v>
      </c>
      <c r="E448" s="155" t="s">
        <v>44</v>
      </c>
      <c r="F448" s="156" t="s">
        <v>575</v>
      </c>
      <c r="H448" s="157">
        <v>1</v>
      </c>
      <c r="I448" s="158"/>
      <c r="L448" s="154"/>
      <c r="M448" s="159"/>
      <c r="T448" s="160"/>
      <c r="AT448" s="155" t="s">
        <v>159</v>
      </c>
      <c r="AU448" s="155" t="s">
        <v>92</v>
      </c>
      <c r="AV448" s="13" t="s">
        <v>92</v>
      </c>
      <c r="AW448" s="13" t="s">
        <v>42</v>
      </c>
      <c r="AX448" s="13" t="s">
        <v>82</v>
      </c>
      <c r="AY448" s="155" t="s">
        <v>146</v>
      </c>
    </row>
    <row r="449" spans="2:65" s="13" customFormat="1" ht="11.25">
      <c r="B449" s="154"/>
      <c r="D449" s="146" t="s">
        <v>159</v>
      </c>
      <c r="E449" s="155" t="s">
        <v>44</v>
      </c>
      <c r="F449" s="156" t="s">
        <v>576</v>
      </c>
      <c r="H449" s="157">
        <v>2</v>
      </c>
      <c r="I449" s="158"/>
      <c r="L449" s="154"/>
      <c r="M449" s="159"/>
      <c r="T449" s="160"/>
      <c r="AT449" s="155" t="s">
        <v>159</v>
      </c>
      <c r="AU449" s="155" t="s">
        <v>92</v>
      </c>
      <c r="AV449" s="13" t="s">
        <v>92</v>
      </c>
      <c r="AW449" s="13" t="s">
        <v>42</v>
      </c>
      <c r="AX449" s="13" t="s">
        <v>82</v>
      </c>
      <c r="AY449" s="155" t="s">
        <v>146</v>
      </c>
    </row>
    <row r="450" spans="2:65" s="13" customFormat="1" ht="11.25">
      <c r="B450" s="154"/>
      <c r="D450" s="146" t="s">
        <v>159</v>
      </c>
      <c r="E450" s="155" t="s">
        <v>44</v>
      </c>
      <c r="F450" s="156" t="s">
        <v>577</v>
      </c>
      <c r="H450" s="157">
        <v>3</v>
      </c>
      <c r="I450" s="158"/>
      <c r="L450" s="154"/>
      <c r="M450" s="159"/>
      <c r="T450" s="160"/>
      <c r="AT450" s="155" t="s">
        <v>159</v>
      </c>
      <c r="AU450" s="155" t="s">
        <v>92</v>
      </c>
      <c r="AV450" s="13" t="s">
        <v>92</v>
      </c>
      <c r="AW450" s="13" t="s">
        <v>42</v>
      </c>
      <c r="AX450" s="13" t="s">
        <v>82</v>
      </c>
      <c r="AY450" s="155" t="s">
        <v>146</v>
      </c>
    </row>
    <row r="451" spans="2:65" s="14" customFormat="1" ht="11.25">
      <c r="B451" s="161"/>
      <c r="D451" s="146" t="s">
        <v>159</v>
      </c>
      <c r="E451" s="162" t="s">
        <v>44</v>
      </c>
      <c r="F451" s="163" t="s">
        <v>281</v>
      </c>
      <c r="H451" s="164">
        <v>28</v>
      </c>
      <c r="I451" s="165"/>
      <c r="L451" s="161"/>
      <c r="M451" s="166"/>
      <c r="T451" s="167"/>
      <c r="AT451" s="162" t="s">
        <v>159</v>
      </c>
      <c r="AU451" s="162" t="s">
        <v>92</v>
      </c>
      <c r="AV451" s="14" t="s">
        <v>153</v>
      </c>
      <c r="AW451" s="14" t="s">
        <v>42</v>
      </c>
      <c r="AX451" s="14" t="s">
        <v>90</v>
      </c>
      <c r="AY451" s="162" t="s">
        <v>146</v>
      </c>
    </row>
    <row r="452" spans="2:65" s="1" customFormat="1" ht="16.5" customHeight="1">
      <c r="B452" s="34"/>
      <c r="C452" s="129" t="s">
        <v>578</v>
      </c>
      <c r="D452" s="129" t="s">
        <v>148</v>
      </c>
      <c r="E452" s="130" t="s">
        <v>579</v>
      </c>
      <c r="F452" s="131" t="s">
        <v>580</v>
      </c>
      <c r="G452" s="132" t="s">
        <v>381</v>
      </c>
      <c r="H452" s="133">
        <v>1</v>
      </c>
      <c r="I452" s="134"/>
      <c r="J452" s="135">
        <f>ROUND(I452*H452,2)</f>
        <v>0</v>
      </c>
      <c r="K452" s="131" t="s">
        <v>152</v>
      </c>
      <c r="L452" s="34"/>
      <c r="M452" s="136" t="s">
        <v>44</v>
      </c>
      <c r="N452" s="137" t="s">
        <v>53</v>
      </c>
      <c r="P452" s="138">
        <f>O452*H452</f>
        <v>0</v>
      </c>
      <c r="Q452" s="138">
        <v>2.8000000000000001E-2</v>
      </c>
      <c r="R452" s="138">
        <f>Q452*H452</f>
        <v>2.8000000000000001E-2</v>
      </c>
      <c r="S452" s="138">
        <v>0</v>
      </c>
      <c r="T452" s="139">
        <f>S452*H452</f>
        <v>0</v>
      </c>
      <c r="AR452" s="140" t="s">
        <v>250</v>
      </c>
      <c r="AT452" s="140" t="s">
        <v>148</v>
      </c>
      <c r="AU452" s="140" t="s">
        <v>92</v>
      </c>
      <c r="AY452" s="18" t="s">
        <v>146</v>
      </c>
      <c r="BE452" s="141">
        <f>IF(N452="základní",J452,0)</f>
        <v>0</v>
      </c>
      <c r="BF452" s="141">
        <f>IF(N452="snížená",J452,0)</f>
        <v>0</v>
      </c>
      <c r="BG452" s="141">
        <f>IF(N452="zákl. přenesená",J452,0)</f>
        <v>0</v>
      </c>
      <c r="BH452" s="141">
        <f>IF(N452="sníž. přenesená",J452,0)</f>
        <v>0</v>
      </c>
      <c r="BI452" s="141">
        <f>IF(N452="nulová",J452,0)</f>
        <v>0</v>
      </c>
      <c r="BJ452" s="18" t="s">
        <v>90</v>
      </c>
      <c r="BK452" s="141">
        <f>ROUND(I452*H452,2)</f>
        <v>0</v>
      </c>
      <c r="BL452" s="18" t="s">
        <v>250</v>
      </c>
      <c r="BM452" s="140" t="s">
        <v>581</v>
      </c>
    </row>
    <row r="453" spans="2:65" s="1" customFormat="1" ht="11.25">
      <c r="B453" s="34"/>
      <c r="D453" s="142" t="s">
        <v>155</v>
      </c>
      <c r="F453" s="143" t="s">
        <v>582</v>
      </c>
      <c r="I453" s="144"/>
      <c r="L453" s="34"/>
      <c r="M453" s="145"/>
      <c r="T453" s="55"/>
      <c r="AT453" s="18" t="s">
        <v>155</v>
      </c>
      <c r="AU453" s="18" t="s">
        <v>92</v>
      </c>
    </row>
    <row r="454" spans="2:65" s="1" customFormat="1" ht="19.5">
      <c r="B454" s="34"/>
      <c r="D454" s="146" t="s">
        <v>157</v>
      </c>
      <c r="F454" s="147" t="s">
        <v>393</v>
      </c>
      <c r="I454" s="144"/>
      <c r="L454" s="34"/>
      <c r="M454" s="145"/>
      <c r="T454" s="55"/>
      <c r="AT454" s="18" t="s">
        <v>157</v>
      </c>
      <c r="AU454" s="18" t="s">
        <v>92</v>
      </c>
    </row>
    <row r="455" spans="2:65" s="12" customFormat="1" ht="11.25">
      <c r="B455" s="148"/>
      <c r="D455" s="146" t="s">
        <v>159</v>
      </c>
      <c r="E455" s="149" t="s">
        <v>44</v>
      </c>
      <c r="F455" s="150" t="s">
        <v>287</v>
      </c>
      <c r="H455" s="149" t="s">
        <v>44</v>
      </c>
      <c r="I455" s="151"/>
      <c r="L455" s="148"/>
      <c r="M455" s="152"/>
      <c r="T455" s="153"/>
      <c r="AT455" s="149" t="s">
        <v>159</v>
      </c>
      <c r="AU455" s="149" t="s">
        <v>92</v>
      </c>
      <c r="AV455" s="12" t="s">
        <v>90</v>
      </c>
      <c r="AW455" s="12" t="s">
        <v>42</v>
      </c>
      <c r="AX455" s="12" t="s">
        <v>82</v>
      </c>
      <c r="AY455" s="149" t="s">
        <v>146</v>
      </c>
    </row>
    <row r="456" spans="2:65" s="12" customFormat="1" ht="11.25">
      <c r="B456" s="148"/>
      <c r="D456" s="146" t="s">
        <v>159</v>
      </c>
      <c r="E456" s="149" t="s">
        <v>44</v>
      </c>
      <c r="F456" s="150" t="s">
        <v>565</v>
      </c>
      <c r="H456" s="149" t="s">
        <v>44</v>
      </c>
      <c r="I456" s="151"/>
      <c r="L456" s="148"/>
      <c r="M456" s="152"/>
      <c r="T456" s="153"/>
      <c r="AT456" s="149" t="s">
        <v>159</v>
      </c>
      <c r="AU456" s="149" t="s">
        <v>92</v>
      </c>
      <c r="AV456" s="12" t="s">
        <v>90</v>
      </c>
      <c r="AW456" s="12" t="s">
        <v>42</v>
      </c>
      <c r="AX456" s="12" t="s">
        <v>82</v>
      </c>
      <c r="AY456" s="149" t="s">
        <v>146</v>
      </c>
    </row>
    <row r="457" spans="2:65" s="13" customFormat="1" ht="11.25">
      <c r="B457" s="154"/>
      <c r="D457" s="146" t="s">
        <v>159</v>
      </c>
      <c r="E457" s="155" t="s">
        <v>44</v>
      </c>
      <c r="F457" s="156" t="s">
        <v>583</v>
      </c>
      <c r="H457" s="157">
        <v>1</v>
      </c>
      <c r="I457" s="158"/>
      <c r="L457" s="154"/>
      <c r="M457" s="159"/>
      <c r="T457" s="160"/>
      <c r="AT457" s="155" t="s">
        <v>159</v>
      </c>
      <c r="AU457" s="155" t="s">
        <v>92</v>
      </c>
      <c r="AV457" s="13" t="s">
        <v>92</v>
      </c>
      <c r="AW457" s="13" t="s">
        <v>42</v>
      </c>
      <c r="AX457" s="13" t="s">
        <v>90</v>
      </c>
      <c r="AY457" s="155" t="s">
        <v>146</v>
      </c>
    </row>
    <row r="458" spans="2:65" s="1" customFormat="1" ht="24.2" customHeight="1">
      <c r="B458" s="34"/>
      <c r="C458" s="129" t="s">
        <v>584</v>
      </c>
      <c r="D458" s="129" t="s">
        <v>148</v>
      </c>
      <c r="E458" s="130" t="s">
        <v>585</v>
      </c>
      <c r="F458" s="131" t="s">
        <v>586</v>
      </c>
      <c r="G458" s="132" t="s">
        <v>381</v>
      </c>
      <c r="H458" s="133">
        <v>1</v>
      </c>
      <c r="I458" s="134"/>
      <c r="J458" s="135">
        <f>ROUND(I458*H458,2)</f>
        <v>0</v>
      </c>
      <c r="K458" s="131" t="s">
        <v>44</v>
      </c>
      <c r="L458" s="34"/>
      <c r="M458" s="136" t="s">
        <v>44</v>
      </c>
      <c r="N458" s="137" t="s">
        <v>53</v>
      </c>
      <c r="P458" s="138">
        <f>O458*H458</f>
        <v>0</v>
      </c>
      <c r="Q458" s="138">
        <v>0.215</v>
      </c>
      <c r="R458" s="138">
        <f>Q458*H458</f>
        <v>0.215</v>
      </c>
      <c r="S458" s="138">
        <v>0</v>
      </c>
      <c r="T458" s="139">
        <f>S458*H458</f>
        <v>0</v>
      </c>
      <c r="AR458" s="140" t="s">
        <v>250</v>
      </c>
      <c r="AT458" s="140" t="s">
        <v>148</v>
      </c>
      <c r="AU458" s="140" t="s">
        <v>92</v>
      </c>
      <c r="AY458" s="18" t="s">
        <v>146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90</v>
      </c>
      <c r="BK458" s="141">
        <f>ROUND(I458*H458,2)</f>
        <v>0</v>
      </c>
      <c r="BL458" s="18" t="s">
        <v>250</v>
      </c>
      <c r="BM458" s="140" t="s">
        <v>587</v>
      </c>
    </row>
    <row r="459" spans="2:65" s="1" customFormat="1" ht="19.5">
      <c r="B459" s="34"/>
      <c r="D459" s="146" t="s">
        <v>157</v>
      </c>
      <c r="F459" s="147" t="s">
        <v>393</v>
      </c>
      <c r="I459" s="144"/>
      <c r="L459" s="34"/>
      <c r="M459" s="145"/>
      <c r="T459" s="55"/>
      <c r="AT459" s="18" t="s">
        <v>157</v>
      </c>
      <c r="AU459" s="18" t="s">
        <v>92</v>
      </c>
    </row>
    <row r="460" spans="2:65" s="12" customFormat="1" ht="11.25">
      <c r="B460" s="148"/>
      <c r="D460" s="146" t="s">
        <v>159</v>
      </c>
      <c r="E460" s="149" t="s">
        <v>44</v>
      </c>
      <c r="F460" s="150" t="s">
        <v>287</v>
      </c>
      <c r="H460" s="149" t="s">
        <v>44</v>
      </c>
      <c r="I460" s="151"/>
      <c r="L460" s="148"/>
      <c r="M460" s="152"/>
      <c r="T460" s="153"/>
      <c r="AT460" s="149" t="s">
        <v>159</v>
      </c>
      <c r="AU460" s="149" t="s">
        <v>92</v>
      </c>
      <c r="AV460" s="12" t="s">
        <v>90</v>
      </c>
      <c r="AW460" s="12" t="s">
        <v>42</v>
      </c>
      <c r="AX460" s="12" t="s">
        <v>82</v>
      </c>
      <c r="AY460" s="149" t="s">
        <v>146</v>
      </c>
    </row>
    <row r="461" spans="2:65" s="12" customFormat="1" ht="11.25">
      <c r="B461" s="148"/>
      <c r="D461" s="146" t="s">
        <v>159</v>
      </c>
      <c r="E461" s="149" t="s">
        <v>44</v>
      </c>
      <c r="F461" s="150" t="s">
        <v>404</v>
      </c>
      <c r="H461" s="149" t="s">
        <v>44</v>
      </c>
      <c r="I461" s="151"/>
      <c r="L461" s="148"/>
      <c r="M461" s="152"/>
      <c r="T461" s="153"/>
      <c r="AT461" s="149" t="s">
        <v>159</v>
      </c>
      <c r="AU461" s="149" t="s">
        <v>92</v>
      </c>
      <c r="AV461" s="12" t="s">
        <v>90</v>
      </c>
      <c r="AW461" s="12" t="s">
        <v>42</v>
      </c>
      <c r="AX461" s="12" t="s">
        <v>82</v>
      </c>
      <c r="AY461" s="149" t="s">
        <v>146</v>
      </c>
    </row>
    <row r="462" spans="2:65" s="13" customFormat="1" ht="11.25">
      <c r="B462" s="154"/>
      <c r="D462" s="146" t="s">
        <v>159</v>
      </c>
      <c r="E462" s="155" t="s">
        <v>44</v>
      </c>
      <c r="F462" s="156" t="s">
        <v>405</v>
      </c>
      <c r="H462" s="157">
        <v>1</v>
      </c>
      <c r="I462" s="158"/>
      <c r="L462" s="154"/>
      <c r="M462" s="159"/>
      <c r="T462" s="160"/>
      <c r="AT462" s="155" t="s">
        <v>159</v>
      </c>
      <c r="AU462" s="155" t="s">
        <v>92</v>
      </c>
      <c r="AV462" s="13" t="s">
        <v>92</v>
      </c>
      <c r="AW462" s="13" t="s">
        <v>42</v>
      </c>
      <c r="AX462" s="13" t="s">
        <v>90</v>
      </c>
      <c r="AY462" s="155" t="s">
        <v>146</v>
      </c>
    </row>
    <row r="463" spans="2:65" s="1" customFormat="1" ht="24.2" customHeight="1">
      <c r="B463" s="34"/>
      <c r="C463" s="129" t="s">
        <v>588</v>
      </c>
      <c r="D463" s="129" t="s">
        <v>148</v>
      </c>
      <c r="E463" s="130" t="s">
        <v>589</v>
      </c>
      <c r="F463" s="131" t="s">
        <v>590</v>
      </c>
      <c r="G463" s="132" t="s">
        <v>295</v>
      </c>
      <c r="H463" s="133">
        <v>1.169</v>
      </c>
      <c r="I463" s="134"/>
      <c r="J463" s="135">
        <f>ROUND(I463*H463,2)</f>
        <v>0</v>
      </c>
      <c r="K463" s="131" t="s">
        <v>152</v>
      </c>
      <c r="L463" s="34"/>
      <c r="M463" s="136" t="s">
        <v>44</v>
      </c>
      <c r="N463" s="137" t="s">
        <v>53</v>
      </c>
      <c r="P463" s="138">
        <f>O463*H463</f>
        <v>0</v>
      </c>
      <c r="Q463" s="138">
        <v>0</v>
      </c>
      <c r="R463" s="138">
        <f>Q463*H463</f>
        <v>0</v>
      </c>
      <c r="S463" s="138">
        <v>0</v>
      </c>
      <c r="T463" s="139">
        <f>S463*H463</f>
        <v>0</v>
      </c>
      <c r="AR463" s="140" t="s">
        <v>250</v>
      </c>
      <c r="AT463" s="140" t="s">
        <v>148</v>
      </c>
      <c r="AU463" s="140" t="s">
        <v>92</v>
      </c>
      <c r="AY463" s="18" t="s">
        <v>146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90</v>
      </c>
      <c r="BK463" s="141">
        <f>ROUND(I463*H463,2)</f>
        <v>0</v>
      </c>
      <c r="BL463" s="18" t="s">
        <v>250</v>
      </c>
      <c r="BM463" s="140" t="s">
        <v>591</v>
      </c>
    </row>
    <row r="464" spans="2:65" s="1" customFormat="1" ht="11.25">
      <c r="B464" s="34"/>
      <c r="D464" s="142" t="s">
        <v>155</v>
      </c>
      <c r="F464" s="143" t="s">
        <v>592</v>
      </c>
      <c r="I464" s="144"/>
      <c r="L464" s="34"/>
      <c r="M464" s="145"/>
      <c r="T464" s="55"/>
      <c r="AT464" s="18" t="s">
        <v>155</v>
      </c>
      <c r="AU464" s="18" t="s">
        <v>92</v>
      </c>
    </row>
    <row r="465" spans="2:65" s="11" customFormat="1" ht="22.9" customHeight="1">
      <c r="B465" s="117"/>
      <c r="D465" s="118" t="s">
        <v>81</v>
      </c>
      <c r="E465" s="127" t="s">
        <v>593</v>
      </c>
      <c r="F465" s="127" t="s">
        <v>594</v>
      </c>
      <c r="I465" s="120"/>
      <c r="J465" s="128">
        <f>BK465</f>
        <v>0</v>
      </c>
      <c r="L465" s="117"/>
      <c r="M465" s="122"/>
      <c r="P465" s="123">
        <f>SUM(P466:P476)</f>
        <v>0</v>
      </c>
      <c r="R465" s="123">
        <f>SUM(R466:R476)</f>
        <v>0</v>
      </c>
      <c r="T465" s="124">
        <f>SUM(T466:T476)</f>
        <v>0.80171999999999999</v>
      </c>
      <c r="AR465" s="118" t="s">
        <v>92</v>
      </c>
      <c r="AT465" s="125" t="s">
        <v>81</v>
      </c>
      <c r="AU465" s="125" t="s">
        <v>90</v>
      </c>
      <c r="AY465" s="118" t="s">
        <v>146</v>
      </c>
      <c r="BK465" s="126">
        <f>SUM(BK466:BK476)</f>
        <v>0</v>
      </c>
    </row>
    <row r="466" spans="2:65" s="1" customFormat="1" ht="16.5" customHeight="1">
      <c r="B466" s="34"/>
      <c r="C466" s="129" t="s">
        <v>595</v>
      </c>
      <c r="D466" s="129" t="s">
        <v>148</v>
      </c>
      <c r="E466" s="130" t="s">
        <v>596</v>
      </c>
      <c r="F466" s="131" t="s">
        <v>597</v>
      </c>
      <c r="G466" s="132" t="s">
        <v>151</v>
      </c>
      <c r="H466" s="133">
        <v>24.86</v>
      </c>
      <c r="I466" s="134"/>
      <c r="J466" s="135">
        <f>ROUND(I466*H466,2)</f>
        <v>0</v>
      </c>
      <c r="K466" s="131" t="s">
        <v>152</v>
      </c>
      <c r="L466" s="34"/>
      <c r="M466" s="136" t="s">
        <v>44</v>
      </c>
      <c r="N466" s="137" t="s">
        <v>53</v>
      </c>
      <c r="P466" s="138">
        <f>O466*H466</f>
        <v>0</v>
      </c>
      <c r="Q466" s="138">
        <v>0</v>
      </c>
      <c r="R466" s="138">
        <f>Q466*H466</f>
        <v>0</v>
      </c>
      <c r="S466" s="138">
        <v>2.1999999999999999E-2</v>
      </c>
      <c r="T466" s="139">
        <f>S466*H466</f>
        <v>0.54691999999999996</v>
      </c>
      <c r="AR466" s="140" t="s">
        <v>250</v>
      </c>
      <c r="AT466" s="140" t="s">
        <v>148</v>
      </c>
      <c r="AU466" s="140" t="s">
        <v>92</v>
      </c>
      <c r="AY466" s="18" t="s">
        <v>146</v>
      </c>
      <c r="BE466" s="141">
        <f>IF(N466="základní",J466,0)</f>
        <v>0</v>
      </c>
      <c r="BF466" s="141">
        <f>IF(N466="snížená",J466,0)</f>
        <v>0</v>
      </c>
      <c r="BG466" s="141">
        <f>IF(N466="zákl. přenesená",J466,0)</f>
        <v>0</v>
      </c>
      <c r="BH466" s="141">
        <f>IF(N466="sníž. přenesená",J466,0)</f>
        <v>0</v>
      </c>
      <c r="BI466" s="141">
        <f>IF(N466="nulová",J466,0)</f>
        <v>0</v>
      </c>
      <c r="BJ466" s="18" t="s">
        <v>90</v>
      </c>
      <c r="BK466" s="141">
        <f>ROUND(I466*H466,2)</f>
        <v>0</v>
      </c>
      <c r="BL466" s="18" t="s">
        <v>250</v>
      </c>
      <c r="BM466" s="140" t="s">
        <v>598</v>
      </c>
    </row>
    <row r="467" spans="2:65" s="1" customFormat="1" ht="11.25">
      <c r="B467" s="34"/>
      <c r="D467" s="142" t="s">
        <v>155</v>
      </c>
      <c r="F467" s="143" t="s">
        <v>599</v>
      </c>
      <c r="I467" s="144"/>
      <c r="L467" s="34"/>
      <c r="M467" s="145"/>
      <c r="T467" s="55"/>
      <c r="AT467" s="18" t="s">
        <v>155</v>
      </c>
      <c r="AU467" s="18" t="s">
        <v>92</v>
      </c>
    </row>
    <row r="468" spans="2:65" s="1" customFormat="1" ht="19.5">
      <c r="B468" s="34"/>
      <c r="D468" s="146" t="s">
        <v>157</v>
      </c>
      <c r="F468" s="147" t="s">
        <v>600</v>
      </c>
      <c r="I468" s="144"/>
      <c r="L468" s="34"/>
      <c r="M468" s="145"/>
      <c r="T468" s="55"/>
      <c r="AT468" s="18" t="s">
        <v>157</v>
      </c>
      <c r="AU468" s="18" t="s">
        <v>92</v>
      </c>
    </row>
    <row r="469" spans="2:65" s="12" customFormat="1" ht="22.5">
      <c r="B469" s="148"/>
      <c r="D469" s="146" t="s">
        <v>159</v>
      </c>
      <c r="E469" s="149" t="s">
        <v>44</v>
      </c>
      <c r="F469" s="150" t="s">
        <v>254</v>
      </c>
      <c r="H469" s="149" t="s">
        <v>44</v>
      </c>
      <c r="I469" s="151"/>
      <c r="L469" s="148"/>
      <c r="M469" s="152"/>
      <c r="T469" s="153"/>
      <c r="AT469" s="149" t="s">
        <v>159</v>
      </c>
      <c r="AU469" s="149" t="s">
        <v>92</v>
      </c>
      <c r="AV469" s="12" t="s">
        <v>90</v>
      </c>
      <c r="AW469" s="12" t="s">
        <v>42</v>
      </c>
      <c r="AX469" s="12" t="s">
        <v>82</v>
      </c>
      <c r="AY469" s="149" t="s">
        <v>146</v>
      </c>
    </row>
    <row r="470" spans="2:65" s="12" customFormat="1" ht="11.25">
      <c r="B470" s="148"/>
      <c r="D470" s="146" t="s">
        <v>159</v>
      </c>
      <c r="E470" s="149" t="s">
        <v>44</v>
      </c>
      <c r="F470" s="150" t="s">
        <v>601</v>
      </c>
      <c r="H470" s="149" t="s">
        <v>44</v>
      </c>
      <c r="I470" s="151"/>
      <c r="L470" s="148"/>
      <c r="M470" s="152"/>
      <c r="T470" s="153"/>
      <c r="AT470" s="149" t="s">
        <v>159</v>
      </c>
      <c r="AU470" s="149" t="s">
        <v>92</v>
      </c>
      <c r="AV470" s="12" t="s">
        <v>90</v>
      </c>
      <c r="AW470" s="12" t="s">
        <v>42</v>
      </c>
      <c r="AX470" s="12" t="s">
        <v>82</v>
      </c>
      <c r="AY470" s="149" t="s">
        <v>146</v>
      </c>
    </row>
    <row r="471" spans="2:65" s="13" customFormat="1" ht="11.25">
      <c r="B471" s="154"/>
      <c r="D471" s="146" t="s">
        <v>159</v>
      </c>
      <c r="E471" s="155" t="s">
        <v>44</v>
      </c>
      <c r="F471" s="156" t="s">
        <v>602</v>
      </c>
      <c r="H471" s="157">
        <v>24.86</v>
      </c>
      <c r="I471" s="158"/>
      <c r="L471" s="154"/>
      <c r="M471" s="159"/>
      <c r="T471" s="160"/>
      <c r="AT471" s="155" t="s">
        <v>159</v>
      </c>
      <c r="AU471" s="155" t="s">
        <v>92</v>
      </c>
      <c r="AV471" s="13" t="s">
        <v>92</v>
      </c>
      <c r="AW471" s="13" t="s">
        <v>42</v>
      </c>
      <c r="AX471" s="13" t="s">
        <v>90</v>
      </c>
      <c r="AY471" s="155" t="s">
        <v>146</v>
      </c>
    </row>
    <row r="472" spans="2:65" s="1" customFormat="1" ht="16.5" customHeight="1">
      <c r="B472" s="34"/>
      <c r="C472" s="129" t="s">
        <v>603</v>
      </c>
      <c r="D472" s="129" t="s">
        <v>148</v>
      </c>
      <c r="E472" s="130" t="s">
        <v>604</v>
      </c>
      <c r="F472" s="131" t="s">
        <v>605</v>
      </c>
      <c r="G472" s="132" t="s">
        <v>151</v>
      </c>
      <c r="H472" s="133">
        <v>36.4</v>
      </c>
      <c r="I472" s="134"/>
      <c r="J472" s="135">
        <f>ROUND(I472*H472,2)</f>
        <v>0</v>
      </c>
      <c r="K472" s="131" t="s">
        <v>152</v>
      </c>
      <c r="L472" s="34"/>
      <c r="M472" s="136" t="s">
        <v>44</v>
      </c>
      <c r="N472" s="137" t="s">
        <v>53</v>
      </c>
      <c r="P472" s="138">
        <f>O472*H472</f>
        <v>0</v>
      </c>
      <c r="Q472" s="138">
        <v>0</v>
      </c>
      <c r="R472" s="138">
        <f>Q472*H472</f>
        <v>0</v>
      </c>
      <c r="S472" s="138">
        <v>7.0000000000000001E-3</v>
      </c>
      <c r="T472" s="139">
        <f>S472*H472</f>
        <v>0.25479999999999997</v>
      </c>
      <c r="AR472" s="140" t="s">
        <v>250</v>
      </c>
      <c r="AT472" s="140" t="s">
        <v>148</v>
      </c>
      <c r="AU472" s="140" t="s">
        <v>92</v>
      </c>
      <c r="AY472" s="18" t="s">
        <v>146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8" t="s">
        <v>90</v>
      </c>
      <c r="BK472" s="141">
        <f>ROUND(I472*H472,2)</f>
        <v>0</v>
      </c>
      <c r="BL472" s="18" t="s">
        <v>250</v>
      </c>
      <c r="BM472" s="140" t="s">
        <v>606</v>
      </c>
    </row>
    <row r="473" spans="2:65" s="1" customFormat="1" ht="11.25">
      <c r="B473" s="34"/>
      <c r="D473" s="142" t="s">
        <v>155</v>
      </c>
      <c r="F473" s="143" t="s">
        <v>607</v>
      </c>
      <c r="I473" s="144"/>
      <c r="L473" s="34"/>
      <c r="M473" s="145"/>
      <c r="T473" s="55"/>
      <c r="AT473" s="18" t="s">
        <v>155</v>
      </c>
      <c r="AU473" s="18" t="s">
        <v>92</v>
      </c>
    </row>
    <row r="474" spans="2:65" s="12" customFormat="1" ht="11.25">
      <c r="B474" s="148"/>
      <c r="D474" s="146" t="s">
        <v>159</v>
      </c>
      <c r="E474" s="149" t="s">
        <v>44</v>
      </c>
      <c r="F474" s="150" t="s">
        <v>608</v>
      </c>
      <c r="H474" s="149" t="s">
        <v>44</v>
      </c>
      <c r="I474" s="151"/>
      <c r="L474" s="148"/>
      <c r="M474" s="152"/>
      <c r="T474" s="153"/>
      <c r="AT474" s="149" t="s">
        <v>159</v>
      </c>
      <c r="AU474" s="149" t="s">
        <v>92</v>
      </c>
      <c r="AV474" s="12" t="s">
        <v>90</v>
      </c>
      <c r="AW474" s="12" t="s">
        <v>42</v>
      </c>
      <c r="AX474" s="12" t="s">
        <v>82</v>
      </c>
      <c r="AY474" s="149" t="s">
        <v>146</v>
      </c>
    </row>
    <row r="475" spans="2:65" s="12" customFormat="1" ht="11.25">
      <c r="B475" s="148"/>
      <c r="D475" s="146" t="s">
        <v>159</v>
      </c>
      <c r="E475" s="149" t="s">
        <v>44</v>
      </c>
      <c r="F475" s="150" t="s">
        <v>609</v>
      </c>
      <c r="H475" s="149" t="s">
        <v>44</v>
      </c>
      <c r="I475" s="151"/>
      <c r="L475" s="148"/>
      <c r="M475" s="152"/>
      <c r="T475" s="153"/>
      <c r="AT475" s="149" t="s">
        <v>159</v>
      </c>
      <c r="AU475" s="149" t="s">
        <v>92</v>
      </c>
      <c r="AV475" s="12" t="s">
        <v>90</v>
      </c>
      <c r="AW475" s="12" t="s">
        <v>42</v>
      </c>
      <c r="AX475" s="12" t="s">
        <v>82</v>
      </c>
      <c r="AY475" s="149" t="s">
        <v>146</v>
      </c>
    </row>
    <row r="476" spans="2:65" s="13" customFormat="1" ht="11.25">
      <c r="B476" s="154"/>
      <c r="D476" s="146" t="s">
        <v>159</v>
      </c>
      <c r="E476" s="155" t="s">
        <v>44</v>
      </c>
      <c r="F476" s="156" t="s">
        <v>610</v>
      </c>
      <c r="H476" s="157">
        <v>36.4</v>
      </c>
      <c r="I476" s="158"/>
      <c r="L476" s="154"/>
      <c r="M476" s="159"/>
      <c r="T476" s="160"/>
      <c r="AT476" s="155" t="s">
        <v>159</v>
      </c>
      <c r="AU476" s="155" t="s">
        <v>92</v>
      </c>
      <c r="AV476" s="13" t="s">
        <v>92</v>
      </c>
      <c r="AW476" s="13" t="s">
        <v>42</v>
      </c>
      <c r="AX476" s="13" t="s">
        <v>90</v>
      </c>
      <c r="AY476" s="155" t="s">
        <v>146</v>
      </c>
    </row>
    <row r="477" spans="2:65" s="11" customFormat="1" ht="22.9" customHeight="1">
      <c r="B477" s="117"/>
      <c r="D477" s="118" t="s">
        <v>81</v>
      </c>
      <c r="E477" s="127" t="s">
        <v>611</v>
      </c>
      <c r="F477" s="127" t="s">
        <v>612</v>
      </c>
      <c r="I477" s="120"/>
      <c r="J477" s="128">
        <f>BK477</f>
        <v>0</v>
      </c>
      <c r="L477" s="117"/>
      <c r="M477" s="122"/>
      <c r="P477" s="123">
        <f>SUM(P478:P484)</f>
        <v>0</v>
      </c>
      <c r="R477" s="123">
        <f>SUM(R478:R484)</f>
        <v>0</v>
      </c>
      <c r="T477" s="124">
        <f>SUM(T478:T484)</f>
        <v>1.6737499999999999E-2</v>
      </c>
      <c r="AR477" s="118" t="s">
        <v>92</v>
      </c>
      <c r="AT477" s="125" t="s">
        <v>81</v>
      </c>
      <c r="AU477" s="125" t="s">
        <v>90</v>
      </c>
      <c r="AY477" s="118" t="s">
        <v>146</v>
      </c>
      <c r="BK477" s="126">
        <f>SUM(BK478:BK484)</f>
        <v>0</v>
      </c>
    </row>
    <row r="478" spans="2:65" s="1" customFormat="1" ht="16.5" customHeight="1">
      <c r="B478" s="34"/>
      <c r="C478" s="129" t="s">
        <v>613</v>
      </c>
      <c r="D478" s="129" t="s">
        <v>148</v>
      </c>
      <c r="E478" s="130" t="s">
        <v>614</v>
      </c>
      <c r="F478" s="131" t="s">
        <v>615</v>
      </c>
      <c r="G478" s="132" t="s">
        <v>192</v>
      </c>
      <c r="H478" s="133">
        <v>5.15</v>
      </c>
      <c r="I478" s="134"/>
      <c r="J478" s="135">
        <f>ROUND(I478*H478,2)</f>
        <v>0</v>
      </c>
      <c r="K478" s="131" t="s">
        <v>152</v>
      </c>
      <c r="L478" s="34"/>
      <c r="M478" s="136" t="s">
        <v>44</v>
      </c>
      <c r="N478" s="137" t="s">
        <v>53</v>
      </c>
      <c r="P478" s="138">
        <f>O478*H478</f>
        <v>0</v>
      </c>
      <c r="Q478" s="138">
        <v>0</v>
      </c>
      <c r="R478" s="138">
        <f>Q478*H478</f>
        <v>0</v>
      </c>
      <c r="S478" s="138">
        <v>3.2499999999999999E-3</v>
      </c>
      <c r="T478" s="139">
        <f>S478*H478</f>
        <v>1.6737499999999999E-2</v>
      </c>
      <c r="AR478" s="140" t="s">
        <v>250</v>
      </c>
      <c r="AT478" s="140" t="s">
        <v>148</v>
      </c>
      <c r="AU478" s="140" t="s">
        <v>92</v>
      </c>
      <c r="AY478" s="18" t="s">
        <v>146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8" t="s">
        <v>90</v>
      </c>
      <c r="BK478" s="141">
        <f>ROUND(I478*H478,2)</f>
        <v>0</v>
      </c>
      <c r="BL478" s="18" t="s">
        <v>250</v>
      </c>
      <c r="BM478" s="140" t="s">
        <v>616</v>
      </c>
    </row>
    <row r="479" spans="2:65" s="1" customFormat="1" ht="11.25">
      <c r="B479" s="34"/>
      <c r="D479" s="142" t="s">
        <v>155</v>
      </c>
      <c r="F479" s="143" t="s">
        <v>617</v>
      </c>
      <c r="I479" s="144"/>
      <c r="L479" s="34"/>
      <c r="M479" s="145"/>
      <c r="T479" s="55"/>
      <c r="AT479" s="18" t="s">
        <v>155</v>
      </c>
      <c r="AU479" s="18" t="s">
        <v>92</v>
      </c>
    </row>
    <row r="480" spans="2:65" s="12" customFormat="1" ht="11.25">
      <c r="B480" s="148"/>
      <c r="D480" s="146" t="s">
        <v>159</v>
      </c>
      <c r="E480" s="149" t="s">
        <v>44</v>
      </c>
      <c r="F480" s="150" t="s">
        <v>287</v>
      </c>
      <c r="H480" s="149" t="s">
        <v>44</v>
      </c>
      <c r="I480" s="151"/>
      <c r="L480" s="148"/>
      <c r="M480" s="152"/>
      <c r="T480" s="153"/>
      <c r="AT480" s="149" t="s">
        <v>159</v>
      </c>
      <c r="AU480" s="149" t="s">
        <v>92</v>
      </c>
      <c r="AV480" s="12" t="s">
        <v>90</v>
      </c>
      <c r="AW480" s="12" t="s">
        <v>42</v>
      </c>
      <c r="AX480" s="12" t="s">
        <v>82</v>
      </c>
      <c r="AY480" s="149" t="s">
        <v>146</v>
      </c>
    </row>
    <row r="481" spans="2:65" s="12" customFormat="1" ht="11.25">
      <c r="B481" s="148"/>
      <c r="D481" s="146" t="s">
        <v>159</v>
      </c>
      <c r="E481" s="149" t="s">
        <v>44</v>
      </c>
      <c r="F481" s="150" t="s">
        <v>618</v>
      </c>
      <c r="H481" s="149" t="s">
        <v>44</v>
      </c>
      <c r="I481" s="151"/>
      <c r="L481" s="148"/>
      <c r="M481" s="152"/>
      <c r="T481" s="153"/>
      <c r="AT481" s="149" t="s">
        <v>159</v>
      </c>
      <c r="AU481" s="149" t="s">
        <v>92</v>
      </c>
      <c r="AV481" s="12" t="s">
        <v>90</v>
      </c>
      <c r="AW481" s="12" t="s">
        <v>42</v>
      </c>
      <c r="AX481" s="12" t="s">
        <v>82</v>
      </c>
      <c r="AY481" s="149" t="s">
        <v>146</v>
      </c>
    </row>
    <row r="482" spans="2:65" s="13" customFormat="1" ht="11.25">
      <c r="B482" s="154"/>
      <c r="D482" s="146" t="s">
        <v>159</v>
      </c>
      <c r="E482" s="155" t="s">
        <v>44</v>
      </c>
      <c r="F482" s="156" t="s">
        <v>619</v>
      </c>
      <c r="H482" s="157">
        <v>4.3</v>
      </c>
      <c r="I482" s="158"/>
      <c r="L482" s="154"/>
      <c r="M482" s="159"/>
      <c r="T482" s="160"/>
      <c r="AT482" s="155" t="s">
        <v>159</v>
      </c>
      <c r="AU482" s="155" t="s">
        <v>92</v>
      </c>
      <c r="AV482" s="13" t="s">
        <v>92</v>
      </c>
      <c r="AW482" s="13" t="s">
        <v>42</v>
      </c>
      <c r="AX482" s="13" t="s">
        <v>82</v>
      </c>
      <c r="AY482" s="155" t="s">
        <v>146</v>
      </c>
    </row>
    <row r="483" spans="2:65" s="13" customFormat="1" ht="11.25">
      <c r="B483" s="154"/>
      <c r="D483" s="146" t="s">
        <v>159</v>
      </c>
      <c r="E483" s="155" t="s">
        <v>44</v>
      </c>
      <c r="F483" s="156" t="s">
        <v>620</v>
      </c>
      <c r="H483" s="157">
        <v>0.85</v>
      </c>
      <c r="I483" s="158"/>
      <c r="L483" s="154"/>
      <c r="M483" s="159"/>
      <c r="T483" s="160"/>
      <c r="AT483" s="155" t="s">
        <v>159</v>
      </c>
      <c r="AU483" s="155" t="s">
        <v>92</v>
      </c>
      <c r="AV483" s="13" t="s">
        <v>92</v>
      </c>
      <c r="AW483" s="13" t="s">
        <v>42</v>
      </c>
      <c r="AX483" s="13" t="s">
        <v>82</v>
      </c>
      <c r="AY483" s="155" t="s">
        <v>146</v>
      </c>
    </row>
    <row r="484" spans="2:65" s="14" customFormat="1" ht="11.25">
      <c r="B484" s="161"/>
      <c r="D484" s="146" t="s">
        <v>159</v>
      </c>
      <c r="E484" s="162" t="s">
        <v>44</v>
      </c>
      <c r="F484" s="163" t="s">
        <v>281</v>
      </c>
      <c r="H484" s="164">
        <v>5.1499999999999995</v>
      </c>
      <c r="I484" s="165"/>
      <c r="L484" s="161"/>
      <c r="M484" s="166"/>
      <c r="T484" s="167"/>
      <c r="AT484" s="162" t="s">
        <v>159</v>
      </c>
      <c r="AU484" s="162" t="s">
        <v>92</v>
      </c>
      <c r="AV484" s="14" t="s">
        <v>153</v>
      </c>
      <c r="AW484" s="14" t="s">
        <v>42</v>
      </c>
      <c r="AX484" s="14" t="s">
        <v>90</v>
      </c>
      <c r="AY484" s="162" t="s">
        <v>146</v>
      </c>
    </row>
    <row r="485" spans="2:65" s="11" customFormat="1" ht="22.9" customHeight="1">
      <c r="B485" s="117"/>
      <c r="D485" s="118" t="s">
        <v>81</v>
      </c>
      <c r="E485" s="127" t="s">
        <v>621</v>
      </c>
      <c r="F485" s="127" t="s">
        <v>622</v>
      </c>
      <c r="I485" s="120"/>
      <c r="J485" s="128">
        <f>BK485</f>
        <v>0</v>
      </c>
      <c r="L485" s="117"/>
      <c r="M485" s="122"/>
      <c r="P485" s="123">
        <f>SUM(P486:P501)</f>
        <v>0</v>
      </c>
      <c r="R485" s="123">
        <f>SUM(R486:R501)</f>
        <v>0</v>
      </c>
      <c r="T485" s="124">
        <f>SUM(T486:T501)</f>
        <v>0.284555</v>
      </c>
      <c r="AR485" s="118" t="s">
        <v>92</v>
      </c>
      <c r="AT485" s="125" t="s">
        <v>81</v>
      </c>
      <c r="AU485" s="125" t="s">
        <v>90</v>
      </c>
      <c r="AY485" s="118" t="s">
        <v>146</v>
      </c>
      <c r="BK485" s="126">
        <f>SUM(BK486:BK501)</f>
        <v>0</v>
      </c>
    </row>
    <row r="486" spans="2:65" s="1" customFormat="1" ht="16.5" customHeight="1">
      <c r="B486" s="34"/>
      <c r="C486" s="129" t="s">
        <v>623</v>
      </c>
      <c r="D486" s="129" t="s">
        <v>148</v>
      </c>
      <c r="E486" s="130" t="s">
        <v>624</v>
      </c>
      <c r="F486" s="131" t="s">
        <v>625</v>
      </c>
      <c r="G486" s="132" t="s">
        <v>151</v>
      </c>
      <c r="H486" s="133">
        <v>105.98</v>
      </c>
      <c r="I486" s="134"/>
      <c r="J486" s="135">
        <f>ROUND(I486*H486,2)</f>
        <v>0</v>
      </c>
      <c r="K486" s="131" t="s">
        <v>152</v>
      </c>
      <c r="L486" s="34"/>
      <c r="M486" s="136" t="s">
        <v>44</v>
      </c>
      <c r="N486" s="137" t="s">
        <v>53</v>
      </c>
      <c r="P486" s="138">
        <f>O486*H486</f>
        <v>0</v>
      </c>
      <c r="Q486" s="138">
        <v>0</v>
      </c>
      <c r="R486" s="138">
        <f>Q486*H486</f>
        <v>0</v>
      </c>
      <c r="S486" s="138">
        <v>2.5000000000000001E-3</v>
      </c>
      <c r="T486" s="139">
        <f>S486*H486</f>
        <v>0.26495000000000002</v>
      </c>
      <c r="AR486" s="140" t="s">
        <v>250</v>
      </c>
      <c r="AT486" s="140" t="s">
        <v>148</v>
      </c>
      <c r="AU486" s="140" t="s">
        <v>92</v>
      </c>
      <c r="AY486" s="18" t="s">
        <v>146</v>
      </c>
      <c r="BE486" s="141">
        <f>IF(N486="základní",J486,0)</f>
        <v>0</v>
      </c>
      <c r="BF486" s="141">
        <f>IF(N486="snížená",J486,0)</f>
        <v>0</v>
      </c>
      <c r="BG486" s="141">
        <f>IF(N486="zákl. přenesená",J486,0)</f>
        <v>0</v>
      </c>
      <c r="BH486" s="141">
        <f>IF(N486="sníž. přenesená",J486,0)</f>
        <v>0</v>
      </c>
      <c r="BI486" s="141">
        <f>IF(N486="nulová",J486,0)</f>
        <v>0</v>
      </c>
      <c r="BJ486" s="18" t="s">
        <v>90</v>
      </c>
      <c r="BK486" s="141">
        <f>ROUND(I486*H486,2)</f>
        <v>0</v>
      </c>
      <c r="BL486" s="18" t="s">
        <v>250</v>
      </c>
      <c r="BM486" s="140" t="s">
        <v>626</v>
      </c>
    </row>
    <row r="487" spans="2:65" s="1" customFormat="1" ht="11.25">
      <c r="B487" s="34"/>
      <c r="D487" s="142" t="s">
        <v>155</v>
      </c>
      <c r="F487" s="143" t="s">
        <v>627</v>
      </c>
      <c r="I487" s="144"/>
      <c r="L487" s="34"/>
      <c r="M487" s="145"/>
      <c r="T487" s="55"/>
      <c r="AT487" s="18" t="s">
        <v>155</v>
      </c>
      <c r="AU487" s="18" t="s">
        <v>92</v>
      </c>
    </row>
    <row r="488" spans="2:65" s="12" customFormat="1" ht="11.25">
      <c r="B488" s="148"/>
      <c r="D488" s="146" t="s">
        <v>159</v>
      </c>
      <c r="E488" s="149" t="s">
        <v>44</v>
      </c>
      <c r="F488" s="150" t="s">
        <v>287</v>
      </c>
      <c r="H488" s="149" t="s">
        <v>44</v>
      </c>
      <c r="I488" s="151"/>
      <c r="L488" s="148"/>
      <c r="M488" s="152"/>
      <c r="T488" s="153"/>
      <c r="AT488" s="149" t="s">
        <v>159</v>
      </c>
      <c r="AU488" s="149" t="s">
        <v>92</v>
      </c>
      <c r="AV488" s="12" t="s">
        <v>90</v>
      </c>
      <c r="AW488" s="12" t="s">
        <v>42</v>
      </c>
      <c r="AX488" s="12" t="s">
        <v>82</v>
      </c>
      <c r="AY488" s="149" t="s">
        <v>146</v>
      </c>
    </row>
    <row r="489" spans="2:65" s="12" customFormat="1" ht="11.25">
      <c r="B489" s="148"/>
      <c r="D489" s="146" t="s">
        <v>159</v>
      </c>
      <c r="E489" s="149" t="s">
        <v>44</v>
      </c>
      <c r="F489" s="150" t="s">
        <v>557</v>
      </c>
      <c r="H489" s="149" t="s">
        <v>44</v>
      </c>
      <c r="I489" s="151"/>
      <c r="L489" s="148"/>
      <c r="M489" s="152"/>
      <c r="T489" s="153"/>
      <c r="AT489" s="149" t="s">
        <v>159</v>
      </c>
      <c r="AU489" s="149" t="s">
        <v>92</v>
      </c>
      <c r="AV489" s="12" t="s">
        <v>90</v>
      </c>
      <c r="AW489" s="12" t="s">
        <v>42</v>
      </c>
      <c r="AX489" s="12" t="s">
        <v>82</v>
      </c>
      <c r="AY489" s="149" t="s">
        <v>146</v>
      </c>
    </row>
    <row r="490" spans="2:65" s="13" customFormat="1" ht="11.25">
      <c r="B490" s="154"/>
      <c r="D490" s="146" t="s">
        <v>159</v>
      </c>
      <c r="E490" s="155" t="s">
        <v>44</v>
      </c>
      <c r="F490" s="156" t="s">
        <v>460</v>
      </c>
      <c r="H490" s="157">
        <v>24.3</v>
      </c>
      <c r="I490" s="158"/>
      <c r="L490" s="154"/>
      <c r="M490" s="159"/>
      <c r="T490" s="160"/>
      <c r="AT490" s="155" t="s">
        <v>159</v>
      </c>
      <c r="AU490" s="155" t="s">
        <v>92</v>
      </c>
      <c r="AV490" s="13" t="s">
        <v>92</v>
      </c>
      <c r="AW490" s="13" t="s">
        <v>42</v>
      </c>
      <c r="AX490" s="13" t="s">
        <v>82</v>
      </c>
      <c r="AY490" s="155" t="s">
        <v>146</v>
      </c>
    </row>
    <row r="491" spans="2:65" s="13" customFormat="1" ht="11.25">
      <c r="B491" s="154"/>
      <c r="D491" s="146" t="s">
        <v>159</v>
      </c>
      <c r="E491" s="155" t="s">
        <v>44</v>
      </c>
      <c r="F491" s="156" t="s">
        <v>462</v>
      </c>
      <c r="H491" s="157">
        <v>23.95</v>
      </c>
      <c r="I491" s="158"/>
      <c r="L491" s="154"/>
      <c r="M491" s="159"/>
      <c r="T491" s="160"/>
      <c r="AT491" s="155" t="s">
        <v>159</v>
      </c>
      <c r="AU491" s="155" t="s">
        <v>92</v>
      </c>
      <c r="AV491" s="13" t="s">
        <v>92</v>
      </c>
      <c r="AW491" s="13" t="s">
        <v>42</v>
      </c>
      <c r="AX491" s="13" t="s">
        <v>82</v>
      </c>
      <c r="AY491" s="155" t="s">
        <v>146</v>
      </c>
    </row>
    <row r="492" spans="2:65" s="13" customFormat="1" ht="11.25">
      <c r="B492" s="154"/>
      <c r="D492" s="146" t="s">
        <v>159</v>
      </c>
      <c r="E492" s="155" t="s">
        <v>44</v>
      </c>
      <c r="F492" s="156" t="s">
        <v>463</v>
      </c>
      <c r="H492" s="157">
        <v>57.73</v>
      </c>
      <c r="I492" s="158"/>
      <c r="L492" s="154"/>
      <c r="M492" s="159"/>
      <c r="T492" s="160"/>
      <c r="AT492" s="155" t="s">
        <v>159</v>
      </c>
      <c r="AU492" s="155" t="s">
        <v>92</v>
      </c>
      <c r="AV492" s="13" t="s">
        <v>92</v>
      </c>
      <c r="AW492" s="13" t="s">
        <v>42</v>
      </c>
      <c r="AX492" s="13" t="s">
        <v>82</v>
      </c>
      <c r="AY492" s="155" t="s">
        <v>146</v>
      </c>
    </row>
    <row r="493" spans="2:65" s="14" customFormat="1" ht="11.25">
      <c r="B493" s="161"/>
      <c r="D493" s="146" t="s">
        <v>159</v>
      </c>
      <c r="E493" s="162" t="s">
        <v>44</v>
      </c>
      <c r="F493" s="163" t="s">
        <v>281</v>
      </c>
      <c r="H493" s="164">
        <v>105.98</v>
      </c>
      <c r="I493" s="165"/>
      <c r="L493" s="161"/>
      <c r="M493" s="166"/>
      <c r="T493" s="167"/>
      <c r="AT493" s="162" t="s">
        <v>159</v>
      </c>
      <c r="AU493" s="162" t="s">
        <v>92</v>
      </c>
      <c r="AV493" s="14" t="s">
        <v>153</v>
      </c>
      <c r="AW493" s="14" t="s">
        <v>42</v>
      </c>
      <c r="AX493" s="14" t="s">
        <v>90</v>
      </c>
      <c r="AY493" s="162" t="s">
        <v>146</v>
      </c>
    </row>
    <row r="494" spans="2:65" s="1" customFormat="1" ht="16.5" customHeight="1">
      <c r="B494" s="34"/>
      <c r="C494" s="129" t="s">
        <v>628</v>
      </c>
      <c r="D494" s="129" t="s">
        <v>148</v>
      </c>
      <c r="E494" s="130" t="s">
        <v>629</v>
      </c>
      <c r="F494" s="131" t="s">
        <v>630</v>
      </c>
      <c r="G494" s="132" t="s">
        <v>192</v>
      </c>
      <c r="H494" s="133">
        <v>65.349999999999994</v>
      </c>
      <c r="I494" s="134"/>
      <c r="J494" s="135">
        <f>ROUND(I494*H494,2)</f>
        <v>0</v>
      </c>
      <c r="K494" s="131" t="s">
        <v>152</v>
      </c>
      <c r="L494" s="34"/>
      <c r="M494" s="136" t="s">
        <v>44</v>
      </c>
      <c r="N494" s="137" t="s">
        <v>53</v>
      </c>
      <c r="P494" s="138">
        <f>O494*H494</f>
        <v>0</v>
      </c>
      <c r="Q494" s="138">
        <v>0</v>
      </c>
      <c r="R494" s="138">
        <f>Q494*H494</f>
        <v>0</v>
      </c>
      <c r="S494" s="138">
        <v>2.9999999999999997E-4</v>
      </c>
      <c r="T494" s="139">
        <f>S494*H494</f>
        <v>1.9604999999999997E-2</v>
      </c>
      <c r="AR494" s="140" t="s">
        <v>250</v>
      </c>
      <c r="AT494" s="140" t="s">
        <v>148</v>
      </c>
      <c r="AU494" s="140" t="s">
        <v>92</v>
      </c>
      <c r="AY494" s="18" t="s">
        <v>146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8" t="s">
        <v>90</v>
      </c>
      <c r="BK494" s="141">
        <f>ROUND(I494*H494,2)</f>
        <v>0</v>
      </c>
      <c r="BL494" s="18" t="s">
        <v>250</v>
      </c>
      <c r="BM494" s="140" t="s">
        <v>631</v>
      </c>
    </row>
    <row r="495" spans="2:65" s="1" customFormat="1" ht="11.25">
      <c r="B495" s="34"/>
      <c r="D495" s="142" t="s">
        <v>155</v>
      </c>
      <c r="F495" s="143" t="s">
        <v>632</v>
      </c>
      <c r="I495" s="144"/>
      <c r="L495" s="34"/>
      <c r="M495" s="145"/>
      <c r="T495" s="55"/>
      <c r="AT495" s="18" t="s">
        <v>155</v>
      </c>
      <c r="AU495" s="18" t="s">
        <v>92</v>
      </c>
    </row>
    <row r="496" spans="2:65" s="12" customFormat="1" ht="11.25">
      <c r="B496" s="148"/>
      <c r="D496" s="146" t="s">
        <v>159</v>
      </c>
      <c r="E496" s="149" t="s">
        <v>44</v>
      </c>
      <c r="F496" s="150" t="s">
        <v>287</v>
      </c>
      <c r="H496" s="149" t="s">
        <v>44</v>
      </c>
      <c r="I496" s="151"/>
      <c r="L496" s="148"/>
      <c r="M496" s="152"/>
      <c r="T496" s="153"/>
      <c r="AT496" s="149" t="s">
        <v>159</v>
      </c>
      <c r="AU496" s="149" t="s">
        <v>92</v>
      </c>
      <c r="AV496" s="12" t="s">
        <v>90</v>
      </c>
      <c r="AW496" s="12" t="s">
        <v>42</v>
      </c>
      <c r="AX496" s="12" t="s">
        <v>82</v>
      </c>
      <c r="AY496" s="149" t="s">
        <v>146</v>
      </c>
    </row>
    <row r="497" spans="2:65" s="12" customFormat="1" ht="11.25">
      <c r="B497" s="148"/>
      <c r="D497" s="146" t="s">
        <v>159</v>
      </c>
      <c r="E497" s="149" t="s">
        <v>44</v>
      </c>
      <c r="F497" s="150" t="s">
        <v>557</v>
      </c>
      <c r="H497" s="149" t="s">
        <v>44</v>
      </c>
      <c r="I497" s="151"/>
      <c r="L497" s="148"/>
      <c r="M497" s="152"/>
      <c r="T497" s="153"/>
      <c r="AT497" s="149" t="s">
        <v>159</v>
      </c>
      <c r="AU497" s="149" t="s">
        <v>92</v>
      </c>
      <c r="AV497" s="12" t="s">
        <v>90</v>
      </c>
      <c r="AW497" s="12" t="s">
        <v>42</v>
      </c>
      <c r="AX497" s="12" t="s">
        <v>82</v>
      </c>
      <c r="AY497" s="149" t="s">
        <v>146</v>
      </c>
    </row>
    <row r="498" spans="2:65" s="13" customFormat="1" ht="11.25">
      <c r="B498" s="154"/>
      <c r="D498" s="146" t="s">
        <v>159</v>
      </c>
      <c r="E498" s="155" t="s">
        <v>44</v>
      </c>
      <c r="F498" s="156" t="s">
        <v>633</v>
      </c>
      <c r="H498" s="157">
        <v>17.95</v>
      </c>
      <c r="I498" s="158"/>
      <c r="L498" s="154"/>
      <c r="M498" s="159"/>
      <c r="T498" s="160"/>
      <c r="AT498" s="155" t="s">
        <v>159</v>
      </c>
      <c r="AU498" s="155" t="s">
        <v>92</v>
      </c>
      <c r="AV498" s="13" t="s">
        <v>92</v>
      </c>
      <c r="AW498" s="13" t="s">
        <v>42</v>
      </c>
      <c r="AX498" s="13" t="s">
        <v>82</v>
      </c>
      <c r="AY498" s="155" t="s">
        <v>146</v>
      </c>
    </row>
    <row r="499" spans="2:65" s="13" customFormat="1" ht="11.25">
      <c r="B499" s="154"/>
      <c r="D499" s="146" t="s">
        <v>159</v>
      </c>
      <c r="E499" s="155" t="s">
        <v>44</v>
      </c>
      <c r="F499" s="156" t="s">
        <v>634</v>
      </c>
      <c r="H499" s="157">
        <v>16.649999999999999</v>
      </c>
      <c r="I499" s="158"/>
      <c r="L499" s="154"/>
      <c r="M499" s="159"/>
      <c r="T499" s="160"/>
      <c r="AT499" s="155" t="s">
        <v>159</v>
      </c>
      <c r="AU499" s="155" t="s">
        <v>92</v>
      </c>
      <c r="AV499" s="13" t="s">
        <v>92</v>
      </c>
      <c r="AW499" s="13" t="s">
        <v>42</v>
      </c>
      <c r="AX499" s="13" t="s">
        <v>82</v>
      </c>
      <c r="AY499" s="155" t="s">
        <v>146</v>
      </c>
    </row>
    <row r="500" spans="2:65" s="13" customFormat="1" ht="11.25">
      <c r="B500" s="154"/>
      <c r="D500" s="146" t="s">
        <v>159</v>
      </c>
      <c r="E500" s="155" t="s">
        <v>44</v>
      </c>
      <c r="F500" s="156" t="s">
        <v>635</v>
      </c>
      <c r="H500" s="157">
        <v>30.75</v>
      </c>
      <c r="I500" s="158"/>
      <c r="L500" s="154"/>
      <c r="M500" s="159"/>
      <c r="T500" s="160"/>
      <c r="AT500" s="155" t="s">
        <v>159</v>
      </c>
      <c r="AU500" s="155" t="s">
        <v>92</v>
      </c>
      <c r="AV500" s="13" t="s">
        <v>92</v>
      </c>
      <c r="AW500" s="13" t="s">
        <v>42</v>
      </c>
      <c r="AX500" s="13" t="s">
        <v>82</v>
      </c>
      <c r="AY500" s="155" t="s">
        <v>146</v>
      </c>
    </row>
    <row r="501" spans="2:65" s="14" customFormat="1" ht="11.25">
      <c r="B501" s="161"/>
      <c r="D501" s="146" t="s">
        <v>159</v>
      </c>
      <c r="E501" s="162" t="s">
        <v>44</v>
      </c>
      <c r="F501" s="163" t="s">
        <v>281</v>
      </c>
      <c r="H501" s="164">
        <v>65.349999999999994</v>
      </c>
      <c r="I501" s="165"/>
      <c r="L501" s="161"/>
      <c r="M501" s="166"/>
      <c r="T501" s="167"/>
      <c r="AT501" s="162" t="s">
        <v>159</v>
      </c>
      <c r="AU501" s="162" t="s">
        <v>92</v>
      </c>
      <c r="AV501" s="14" t="s">
        <v>153</v>
      </c>
      <c r="AW501" s="14" t="s">
        <v>42</v>
      </c>
      <c r="AX501" s="14" t="s">
        <v>90</v>
      </c>
      <c r="AY501" s="162" t="s">
        <v>146</v>
      </c>
    </row>
    <row r="502" spans="2:65" s="11" customFormat="1" ht="22.9" customHeight="1">
      <c r="B502" s="117"/>
      <c r="D502" s="118" t="s">
        <v>81</v>
      </c>
      <c r="E502" s="127" t="s">
        <v>636</v>
      </c>
      <c r="F502" s="127" t="s">
        <v>637</v>
      </c>
      <c r="I502" s="120"/>
      <c r="J502" s="128">
        <f>BK502</f>
        <v>0</v>
      </c>
      <c r="L502" s="117"/>
      <c r="M502" s="122"/>
      <c r="P502" s="123">
        <f>SUM(P503:P511)</f>
        <v>0</v>
      </c>
      <c r="R502" s="123">
        <f>SUM(R503:R511)</f>
        <v>0</v>
      </c>
      <c r="T502" s="124">
        <f>SUM(T503:T511)</f>
        <v>0.31062399999999996</v>
      </c>
      <c r="AR502" s="118" t="s">
        <v>92</v>
      </c>
      <c r="AT502" s="125" t="s">
        <v>81</v>
      </c>
      <c r="AU502" s="125" t="s">
        <v>90</v>
      </c>
      <c r="AY502" s="118" t="s">
        <v>146</v>
      </c>
      <c r="BK502" s="126">
        <f>SUM(BK503:BK511)</f>
        <v>0</v>
      </c>
    </row>
    <row r="503" spans="2:65" s="1" customFormat="1" ht="16.5" customHeight="1">
      <c r="B503" s="34"/>
      <c r="C503" s="129" t="s">
        <v>638</v>
      </c>
      <c r="D503" s="129" t="s">
        <v>148</v>
      </c>
      <c r="E503" s="130" t="s">
        <v>639</v>
      </c>
      <c r="F503" s="131" t="s">
        <v>640</v>
      </c>
      <c r="G503" s="132" t="s">
        <v>151</v>
      </c>
      <c r="H503" s="133">
        <v>11.42</v>
      </c>
      <c r="I503" s="134"/>
      <c r="J503" s="135">
        <f>ROUND(I503*H503,2)</f>
        <v>0</v>
      </c>
      <c r="K503" s="131" t="s">
        <v>152</v>
      </c>
      <c r="L503" s="34"/>
      <c r="M503" s="136" t="s">
        <v>44</v>
      </c>
      <c r="N503" s="137" t="s">
        <v>53</v>
      </c>
      <c r="P503" s="138">
        <f>O503*H503</f>
        <v>0</v>
      </c>
      <c r="Q503" s="138">
        <v>0</v>
      </c>
      <c r="R503" s="138">
        <f>Q503*H503</f>
        <v>0</v>
      </c>
      <c r="S503" s="138">
        <v>2.7199999999999998E-2</v>
      </c>
      <c r="T503" s="139">
        <f>S503*H503</f>
        <v>0.31062399999999996</v>
      </c>
      <c r="AR503" s="140" t="s">
        <v>250</v>
      </c>
      <c r="AT503" s="140" t="s">
        <v>148</v>
      </c>
      <c r="AU503" s="140" t="s">
        <v>92</v>
      </c>
      <c r="AY503" s="18" t="s">
        <v>146</v>
      </c>
      <c r="BE503" s="141">
        <f>IF(N503="základní",J503,0)</f>
        <v>0</v>
      </c>
      <c r="BF503" s="141">
        <f>IF(N503="snížená",J503,0)</f>
        <v>0</v>
      </c>
      <c r="BG503" s="141">
        <f>IF(N503="zákl. přenesená",J503,0)</f>
        <v>0</v>
      </c>
      <c r="BH503" s="141">
        <f>IF(N503="sníž. přenesená",J503,0)</f>
        <v>0</v>
      </c>
      <c r="BI503" s="141">
        <f>IF(N503="nulová",J503,0)</f>
        <v>0</v>
      </c>
      <c r="BJ503" s="18" t="s">
        <v>90</v>
      </c>
      <c r="BK503" s="141">
        <f>ROUND(I503*H503,2)</f>
        <v>0</v>
      </c>
      <c r="BL503" s="18" t="s">
        <v>250</v>
      </c>
      <c r="BM503" s="140" t="s">
        <v>641</v>
      </c>
    </row>
    <row r="504" spans="2:65" s="1" customFormat="1" ht="11.25">
      <c r="B504" s="34"/>
      <c r="D504" s="142" t="s">
        <v>155</v>
      </c>
      <c r="F504" s="143" t="s">
        <v>642</v>
      </c>
      <c r="I504" s="144"/>
      <c r="L504" s="34"/>
      <c r="M504" s="145"/>
      <c r="T504" s="55"/>
      <c r="AT504" s="18" t="s">
        <v>155</v>
      </c>
      <c r="AU504" s="18" t="s">
        <v>92</v>
      </c>
    </row>
    <row r="505" spans="2:65" s="12" customFormat="1" ht="11.25">
      <c r="B505" s="148"/>
      <c r="D505" s="146" t="s">
        <v>159</v>
      </c>
      <c r="E505" s="149" t="s">
        <v>44</v>
      </c>
      <c r="F505" s="150" t="s">
        <v>287</v>
      </c>
      <c r="H505" s="149" t="s">
        <v>44</v>
      </c>
      <c r="I505" s="151"/>
      <c r="L505" s="148"/>
      <c r="M505" s="152"/>
      <c r="T505" s="153"/>
      <c r="AT505" s="149" t="s">
        <v>159</v>
      </c>
      <c r="AU505" s="149" t="s">
        <v>92</v>
      </c>
      <c r="AV505" s="12" t="s">
        <v>90</v>
      </c>
      <c r="AW505" s="12" t="s">
        <v>42</v>
      </c>
      <c r="AX505" s="12" t="s">
        <v>82</v>
      </c>
      <c r="AY505" s="149" t="s">
        <v>146</v>
      </c>
    </row>
    <row r="506" spans="2:65" s="12" customFormat="1" ht="11.25">
      <c r="B506" s="148"/>
      <c r="D506" s="146" t="s">
        <v>159</v>
      </c>
      <c r="E506" s="149" t="s">
        <v>44</v>
      </c>
      <c r="F506" s="150" t="s">
        <v>394</v>
      </c>
      <c r="H506" s="149" t="s">
        <v>44</v>
      </c>
      <c r="I506" s="151"/>
      <c r="L506" s="148"/>
      <c r="M506" s="152"/>
      <c r="T506" s="153"/>
      <c r="AT506" s="149" t="s">
        <v>159</v>
      </c>
      <c r="AU506" s="149" t="s">
        <v>92</v>
      </c>
      <c r="AV506" s="12" t="s">
        <v>90</v>
      </c>
      <c r="AW506" s="12" t="s">
        <v>42</v>
      </c>
      <c r="AX506" s="12" t="s">
        <v>82</v>
      </c>
      <c r="AY506" s="149" t="s">
        <v>146</v>
      </c>
    </row>
    <row r="507" spans="2:65" s="13" customFormat="1" ht="11.25">
      <c r="B507" s="154"/>
      <c r="D507" s="146" t="s">
        <v>159</v>
      </c>
      <c r="E507" s="155" t="s">
        <v>44</v>
      </c>
      <c r="F507" s="156" t="s">
        <v>643</v>
      </c>
      <c r="H507" s="157">
        <v>3.9</v>
      </c>
      <c r="I507" s="158"/>
      <c r="L507" s="154"/>
      <c r="M507" s="159"/>
      <c r="T507" s="160"/>
      <c r="AT507" s="155" t="s">
        <v>159</v>
      </c>
      <c r="AU507" s="155" t="s">
        <v>92</v>
      </c>
      <c r="AV507" s="13" t="s">
        <v>92</v>
      </c>
      <c r="AW507" s="13" t="s">
        <v>42</v>
      </c>
      <c r="AX507" s="13" t="s">
        <v>82</v>
      </c>
      <c r="AY507" s="155" t="s">
        <v>146</v>
      </c>
    </row>
    <row r="508" spans="2:65" s="13" customFormat="1" ht="11.25">
      <c r="B508" s="154"/>
      <c r="D508" s="146" t="s">
        <v>159</v>
      </c>
      <c r="E508" s="155" t="s">
        <v>44</v>
      </c>
      <c r="F508" s="156" t="s">
        <v>644</v>
      </c>
      <c r="H508" s="157">
        <v>2.08</v>
      </c>
      <c r="I508" s="158"/>
      <c r="L508" s="154"/>
      <c r="M508" s="159"/>
      <c r="T508" s="160"/>
      <c r="AT508" s="155" t="s">
        <v>159</v>
      </c>
      <c r="AU508" s="155" t="s">
        <v>92</v>
      </c>
      <c r="AV508" s="13" t="s">
        <v>92</v>
      </c>
      <c r="AW508" s="13" t="s">
        <v>42</v>
      </c>
      <c r="AX508" s="13" t="s">
        <v>82</v>
      </c>
      <c r="AY508" s="155" t="s">
        <v>146</v>
      </c>
    </row>
    <row r="509" spans="2:65" s="13" customFormat="1" ht="11.25">
      <c r="B509" s="154"/>
      <c r="D509" s="146" t="s">
        <v>159</v>
      </c>
      <c r="E509" s="155" t="s">
        <v>44</v>
      </c>
      <c r="F509" s="156" t="s">
        <v>645</v>
      </c>
      <c r="H509" s="157">
        <v>2.8</v>
      </c>
      <c r="I509" s="158"/>
      <c r="L509" s="154"/>
      <c r="M509" s="159"/>
      <c r="T509" s="160"/>
      <c r="AT509" s="155" t="s">
        <v>159</v>
      </c>
      <c r="AU509" s="155" t="s">
        <v>92</v>
      </c>
      <c r="AV509" s="13" t="s">
        <v>92</v>
      </c>
      <c r="AW509" s="13" t="s">
        <v>42</v>
      </c>
      <c r="AX509" s="13" t="s">
        <v>82</v>
      </c>
      <c r="AY509" s="155" t="s">
        <v>146</v>
      </c>
    </row>
    <row r="510" spans="2:65" s="13" customFormat="1" ht="11.25">
      <c r="B510" s="154"/>
      <c r="D510" s="146" t="s">
        <v>159</v>
      </c>
      <c r="E510" s="155" t="s">
        <v>44</v>
      </c>
      <c r="F510" s="156" t="s">
        <v>646</v>
      </c>
      <c r="H510" s="157">
        <v>2.64</v>
      </c>
      <c r="I510" s="158"/>
      <c r="L510" s="154"/>
      <c r="M510" s="159"/>
      <c r="T510" s="160"/>
      <c r="AT510" s="155" t="s">
        <v>159</v>
      </c>
      <c r="AU510" s="155" t="s">
        <v>92</v>
      </c>
      <c r="AV510" s="13" t="s">
        <v>92</v>
      </c>
      <c r="AW510" s="13" t="s">
        <v>42</v>
      </c>
      <c r="AX510" s="13" t="s">
        <v>82</v>
      </c>
      <c r="AY510" s="155" t="s">
        <v>146</v>
      </c>
    </row>
    <row r="511" spans="2:65" s="14" customFormat="1" ht="11.25">
      <c r="B511" s="161"/>
      <c r="D511" s="146" t="s">
        <v>159</v>
      </c>
      <c r="E511" s="162" t="s">
        <v>44</v>
      </c>
      <c r="F511" s="163" t="s">
        <v>281</v>
      </c>
      <c r="H511" s="164">
        <v>11.42</v>
      </c>
      <c r="I511" s="165"/>
      <c r="L511" s="161"/>
      <c r="M511" s="166"/>
      <c r="T511" s="167"/>
      <c r="AT511" s="162" t="s">
        <v>159</v>
      </c>
      <c r="AU511" s="162" t="s">
        <v>92</v>
      </c>
      <c r="AV511" s="14" t="s">
        <v>153</v>
      </c>
      <c r="AW511" s="14" t="s">
        <v>42</v>
      </c>
      <c r="AX511" s="14" t="s">
        <v>90</v>
      </c>
      <c r="AY511" s="162" t="s">
        <v>146</v>
      </c>
    </row>
    <row r="512" spans="2:65" s="11" customFormat="1" ht="22.9" customHeight="1">
      <c r="B512" s="117"/>
      <c r="D512" s="118" t="s">
        <v>81</v>
      </c>
      <c r="E512" s="127" t="s">
        <v>647</v>
      </c>
      <c r="F512" s="127" t="s">
        <v>648</v>
      </c>
      <c r="I512" s="120"/>
      <c r="J512" s="128">
        <f>BK512</f>
        <v>0</v>
      </c>
      <c r="L512" s="117"/>
      <c r="M512" s="122"/>
      <c r="P512" s="123">
        <f>SUM(P513:P537)</f>
        <v>0</v>
      </c>
      <c r="R512" s="123">
        <f>SUM(R513:R537)</f>
        <v>1.1200889999999999</v>
      </c>
      <c r="T512" s="124">
        <f>SUM(T513:T537)</f>
        <v>0.34722758999999997</v>
      </c>
      <c r="AR512" s="118" t="s">
        <v>92</v>
      </c>
      <c r="AT512" s="125" t="s">
        <v>81</v>
      </c>
      <c r="AU512" s="125" t="s">
        <v>90</v>
      </c>
      <c r="AY512" s="118" t="s">
        <v>146</v>
      </c>
      <c r="BK512" s="126">
        <f>SUM(BK513:BK537)</f>
        <v>0</v>
      </c>
    </row>
    <row r="513" spans="2:65" s="1" customFormat="1" ht="16.5" customHeight="1">
      <c r="B513" s="34"/>
      <c r="C513" s="129" t="s">
        <v>649</v>
      </c>
      <c r="D513" s="129" t="s">
        <v>148</v>
      </c>
      <c r="E513" s="130" t="s">
        <v>650</v>
      </c>
      <c r="F513" s="131" t="s">
        <v>651</v>
      </c>
      <c r="G513" s="132" t="s">
        <v>151</v>
      </c>
      <c r="H513" s="133">
        <v>1120.0889999999999</v>
      </c>
      <c r="I513" s="134"/>
      <c r="J513" s="135">
        <f>ROUND(I513*H513,2)</f>
        <v>0</v>
      </c>
      <c r="K513" s="131" t="s">
        <v>152</v>
      </c>
      <c r="L513" s="34"/>
      <c r="M513" s="136" t="s">
        <v>44</v>
      </c>
      <c r="N513" s="137" t="s">
        <v>53</v>
      </c>
      <c r="P513" s="138">
        <f>O513*H513</f>
        <v>0</v>
      </c>
      <c r="Q513" s="138">
        <v>1E-3</v>
      </c>
      <c r="R513" s="138">
        <f>Q513*H513</f>
        <v>1.1200889999999999</v>
      </c>
      <c r="S513" s="138">
        <v>3.1E-4</v>
      </c>
      <c r="T513" s="139">
        <f>S513*H513</f>
        <v>0.34722758999999997</v>
      </c>
      <c r="AR513" s="140" t="s">
        <v>250</v>
      </c>
      <c r="AT513" s="140" t="s">
        <v>148</v>
      </c>
      <c r="AU513" s="140" t="s">
        <v>92</v>
      </c>
      <c r="AY513" s="18" t="s">
        <v>146</v>
      </c>
      <c r="BE513" s="141">
        <f>IF(N513="základní",J513,0)</f>
        <v>0</v>
      </c>
      <c r="BF513" s="141">
        <f>IF(N513="snížená",J513,0)</f>
        <v>0</v>
      </c>
      <c r="BG513" s="141">
        <f>IF(N513="zákl. přenesená",J513,0)</f>
        <v>0</v>
      </c>
      <c r="BH513" s="141">
        <f>IF(N513="sníž. přenesená",J513,0)</f>
        <v>0</v>
      </c>
      <c r="BI513" s="141">
        <f>IF(N513="nulová",J513,0)</f>
        <v>0</v>
      </c>
      <c r="BJ513" s="18" t="s">
        <v>90</v>
      </c>
      <c r="BK513" s="141">
        <f>ROUND(I513*H513,2)</f>
        <v>0</v>
      </c>
      <c r="BL513" s="18" t="s">
        <v>250</v>
      </c>
      <c r="BM513" s="140" t="s">
        <v>652</v>
      </c>
    </row>
    <row r="514" spans="2:65" s="1" customFormat="1" ht="11.25">
      <c r="B514" s="34"/>
      <c r="D514" s="142" t="s">
        <v>155</v>
      </c>
      <c r="F514" s="143" t="s">
        <v>653</v>
      </c>
      <c r="I514" s="144"/>
      <c r="L514" s="34"/>
      <c r="M514" s="145"/>
      <c r="T514" s="55"/>
      <c r="AT514" s="18" t="s">
        <v>155</v>
      </c>
      <c r="AU514" s="18" t="s">
        <v>92</v>
      </c>
    </row>
    <row r="515" spans="2:65" s="12" customFormat="1" ht="11.25">
      <c r="B515" s="148"/>
      <c r="D515" s="146" t="s">
        <v>159</v>
      </c>
      <c r="E515" s="149" t="s">
        <v>44</v>
      </c>
      <c r="F515" s="150" t="s">
        <v>654</v>
      </c>
      <c r="H515" s="149" t="s">
        <v>44</v>
      </c>
      <c r="I515" s="151"/>
      <c r="L515" s="148"/>
      <c r="M515" s="152"/>
      <c r="T515" s="153"/>
      <c r="AT515" s="149" t="s">
        <v>159</v>
      </c>
      <c r="AU515" s="149" t="s">
        <v>92</v>
      </c>
      <c r="AV515" s="12" t="s">
        <v>90</v>
      </c>
      <c r="AW515" s="12" t="s">
        <v>42</v>
      </c>
      <c r="AX515" s="12" t="s">
        <v>82</v>
      </c>
      <c r="AY515" s="149" t="s">
        <v>146</v>
      </c>
    </row>
    <row r="516" spans="2:65" s="12" customFormat="1" ht="11.25">
      <c r="B516" s="148"/>
      <c r="D516" s="146" t="s">
        <v>159</v>
      </c>
      <c r="E516" s="149" t="s">
        <v>44</v>
      </c>
      <c r="F516" s="150" t="s">
        <v>655</v>
      </c>
      <c r="H516" s="149" t="s">
        <v>44</v>
      </c>
      <c r="I516" s="151"/>
      <c r="L516" s="148"/>
      <c r="M516" s="152"/>
      <c r="T516" s="153"/>
      <c r="AT516" s="149" t="s">
        <v>159</v>
      </c>
      <c r="AU516" s="149" t="s">
        <v>92</v>
      </c>
      <c r="AV516" s="12" t="s">
        <v>90</v>
      </c>
      <c r="AW516" s="12" t="s">
        <v>42</v>
      </c>
      <c r="AX516" s="12" t="s">
        <v>82</v>
      </c>
      <c r="AY516" s="149" t="s">
        <v>146</v>
      </c>
    </row>
    <row r="517" spans="2:65" s="13" customFormat="1" ht="11.25">
      <c r="B517" s="154"/>
      <c r="D517" s="146" t="s">
        <v>159</v>
      </c>
      <c r="E517" s="155" t="s">
        <v>44</v>
      </c>
      <c r="F517" s="156" t="s">
        <v>656</v>
      </c>
      <c r="H517" s="157">
        <v>25.751999999999999</v>
      </c>
      <c r="I517" s="158"/>
      <c r="L517" s="154"/>
      <c r="M517" s="159"/>
      <c r="T517" s="160"/>
      <c r="AT517" s="155" t="s">
        <v>159</v>
      </c>
      <c r="AU517" s="155" t="s">
        <v>92</v>
      </c>
      <c r="AV517" s="13" t="s">
        <v>92</v>
      </c>
      <c r="AW517" s="13" t="s">
        <v>42</v>
      </c>
      <c r="AX517" s="13" t="s">
        <v>82</v>
      </c>
      <c r="AY517" s="155" t="s">
        <v>146</v>
      </c>
    </row>
    <row r="518" spans="2:65" s="13" customFormat="1" ht="11.25">
      <c r="B518" s="154"/>
      <c r="D518" s="146" t="s">
        <v>159</v>
      </c>
      <c r="E518" s="155" t="s">
        <v>44</v>
      </c>
      <c r="F518" s="156" t="s">
        <v>657</v>
      </c>
      <c r="H518" s="157">
        <v>58.59</v>
      </c>
      <c r="I518" s="158"/>
      <c r="L518" s="154"/>
      <c r="M518" s="159"/>
      <c r="T518" s="160"/>
      <c r="AT518" s="155" t="s">
        <v>159</v>
      </c>
      <c r="AU518" s="155" t="s">
        <v>92</v>
      </c>
      <c r="AV518" s="13" t="s">
        <v>92</v>
      </c>
      <c r="AW518" s="13" t="s">
        <v>42</v>
      </c>
      <c r="AX518" s="13" t="s">
        <v>82</v>
      </c>
      <c r="AY518" s="155" t="s">
        <v>146</v>
      </c>
    </row>
    <row r="519" spans="2:65" s="13" customFormat="1" ht="11.25">
      <c r="B519" s="154"/>
      <c r="D519" s="146" t="s">
        <v>159</v>
      </c>
      <c r="E519" s="155" t="s">
        <v>44</v>
      </c>
      <c r="F519" s="156" t="s">
        <v>658</v>
      </c>
      <c r="H519" s="157">
        <v>106.792</v>
      </c>
      <c r="I519" s="158"/>
      <c r="L519" s="154"/>
      <c r="M519" s="159"/>
      <c r="T519" s="160"/>
      <c r="AT519" s="155" t="s">
        <v>159</v>
      </c>
      <c r="AU519" s="155" t="s">
        <v>92</v>
      </c>
      <c r="AV519" s="13" t="s">
        <v>92</v>
      </c>
      <c r="AW519" s="13" t="s">
        <v>42</v>
      </c>
      <c r="AX519" s="13" t="s">
        <v>82</v>
      </c>
      <c r="AY519" s="155" t="s">
        <v>146</v>
      </c>
    </row>
    <row r="520" spans="2:65" s="13" customFormat="1" ht="11.25">
      <c r="B520" s="154"/>
      <c r="D520" s="146" t="s">
        <v>159</v>
      </c>
      <c r="E520" s="155" t="s">
        <v>44</v>
      </c>
      <c r="F520" s="156" t="s">
        <v>659</v>
      </c>
      <c r="H520" s="157">
        <v>55.36</v>
      </c>
      <c r="I520" s="158"/>
      <c r="L520" s="154"/>
      <c r="M520" s="159"/>
      <c r="T520" s="160"/>
      <c r="AT520" s="155" t="s">
        <v>159</v>
      </c>
      <c r="AU520" s="155" t="s">
        <v>92</v>
      </c>
      <c r="AV520" s="13" t="s">
        <v>92</v>
      </c>
      <c r="AW520" s="13" t="s">
        <v>42</v>
      </c>
      <c r="AX520" s="13" t="s">
        <v>82</v>
      </c>
      <c r="AY520" s="155" t="s">
        <v>146</v>
      </c>
    </row>
    <row r="521" spans="2:65" s="13" customFormat="1" ht="11.25">
      <c r="B521" s="154"/>
      <c r="D521" s="146" t="s">
        <v>159</v>
      </c>
      <c r="E521" s="155" t="s">
        <v>44</v>
      </c>
      <c r="F521" s="156" t="s">
        <v>660</v>
      </c>
      <c r="H521" s="157">
        <v>96.498999999999995</v>
      </c>
      <c r="I521" s="158"/>
      <c r="L521" s="154"/>
      <c r="M521" s="159"/>
      <c r="T521" s="160"/>
      <c r="AT521" s="155" t="s">
        <v>159</v>
      </c>
      <c r="AU521" s="155" t="s">
        <v>92</v>
      </c>
      <c r="AV521" s="13" t="s">
        <v>92</v>
      </c>
      <c r="AW521" s="13" t="s">
        <v>42</v>
      </c>
      <c r="AX521" s="13" t="s">
        <v>82</v>
      </c>
      <c r="AY521" s="155" t="s">
        <v>146</v>
      </c>
    </row>
    <row r="522" spans="2:65" s="13" customFormat="1" ht="11.25">
      <c r="B522" s="154"/>
      <c r="D522" s="146" t="s">
        <v>159</v>
      </c>
      <c r="E522" s="155" t="s">
        <v>44</v>
      </c>
      <c r="F522" s="156" t="s">
        <v>661</v>
      </c>
      <c r="H522" s="157">
        <v>8.8350000000000009</v>
      </c>
      <c r="I522" s="158"/>
      <c r="L522" s="154"/>
      <c r="M522" s="159"/>
      <c r="T522" s="160"/>
      <c r="AT522" s="155" t="s">
        <v>159</v>
      </c>
      <c r="AU522" s="155" t="s">
        <v>92</v>
      </c>
      <c r="AV522" s="13" t="s">
        <v>92</v>
      </c>
      <c r="AW522" s="13" t="s">
        <v>42</v>
      </c>
      <c r="AX522" s="13" t="s">
        <v>82</v>
      </c>
      <c r="AY522" s="155" t="s">
        <v>146</v>
      </c>
    </row>
    <row r="523" spans="2:65" s="13" customFormat="1" ht="11.25">
      <c r="B523" s="154"/>
      <c r="D523" s="146" t="s">
        <v>159</v>
      </c>
      <c r="E523" s="155" t="s">
        <v>44</v>
      </c>
      <c r="F523" s="156" t="s">
        <v>662</v>
      </c>
      <c r="H523" s="157">
        <v>57.579000000000001</v>
      </c>
      <c r="I523" s="158"/>
      <c r="L523" s="154"/>
      <c r="M523" s="159"/>
      <c r="T523" s="160"/>
      <c r="AT523" s="155" t="s">
        <v>159</v>
      </c>
      <c r="AU523" s="155" t="s">
        <v>92</v>
      </c>
      <c r="AV523" s="13" t="s">
        <v>92</v>
      </c>
      <c r="AW523" s="13" t="s">
        <v>42</v>
      </c>
      <c r="AX523" s="13" t="s">
        <v>82</v>
      </c>
      <c r="AY523" s="155" t="s">
        <v>146</v>
      </c>
    </row>
    <row r="524" spans="2:65" s="13" customFormat="1" ht="11.25">
      <c r="B524" s="154"/>
      <c r="D524" s="146" t="s">
        <v>159</v>
      </c>
      <c r="E524" s="155" t="s">
        <v>44</v>
      </c>
      <c r="F524" s="156" t="s">
        <v>663</v>
      </c>
      <c r="H524" s="157">
        <v>10.23</v>
      </c>
      <c r="I524" s="158"/>
      <c r="L524" s="154"/>
      <c r="M524" s="159"/>
      <c r="T524" s="160"/>
      <c r="AT524" s="155" t="s">
        <v>159</v>
      </c>
      <c r="AU524" s="155" t="s">
        <v>92</v>
      </c>
      <c r="AV524" s="13" t="s">
        <v>92</v>
      </c>
      <c r="AW524" s="13" t="s">
        <v>42</v>
      </c>
      <c r="AX524" s="13" t="s">
        <v>82</v>
      </c>
      <c r="AY524" s="155" t="s">
        <v>146</v>
      </c>
    </row>
    <row r="525" spans="2:65" s="13" customFormat="1" ht="11.25">
      <c r="B525" s="154"/>
      <c r="D525" s="146" t="s">
        <v>159</v>
      </c>
      <c r="E525" s="155" t="s">
        <v>44</v>
      </c>
      <c r="F525" s="156" t="s">
        <v>664</v>
      </c>
      <c r="H525" s="157">
        <v>23.79</v>
      </c>
      <c r="I525" s="158"/>
      <c r="L525" s="154"/>
      <c r="M525" s="159"/>
      <c r="T525" s="160"/>
      <c r="AT525" s="155" t="s">
        <v>159</v>
      </c>
      <c r="AU525" s="155" t="s">
        <v>92</v>
      </c>
      <c r="AV525" s="13" t="s">
        <v>92</v>
      </c>
      <c r="AW525" s="13" t="s">
        <v>42</v>
      </c>
      <c r="AX525" s="13" t="s">
        <v>82</v>
      </c>
      <c r="AY525" s="155" t="s">
        <v>146</v>
      </c>
    </row>
    <row r="526" spans="2:65" s="13" customFormat="1" ht="11.25">
      <c r="B526" s="154"/>
      <c r="D526" s="146" t="s">
        <v>159</v>
      </c>
      <c r="E526" s="155" t="s">
        <v>44</v>
      </c>
      <c r="F526" s="156" t="s">
        <v>665</v>
      </c>
      <c r="H526" s="157">
        <v>13.42</v>
      </c>
      <c r="I526" s="158"/>
      <c r="L526" s="154"/>
      <c r="M526" s="159"/>
      <c r="T526" s="160"/>
      <c r="AT526" s="155" t="s">
        <v>159</v>
      </c>
      <c r="AU526" s="155" t="s">
        <v>92</v>
      </c>
      <c r="AV526" s="13" t="s">
        <v>92</v>
      </c>
      <c r="AW526" s="13" t="s">
        <v>42</v>
      </c>
      <c r="AX526" s="13" t="s">
        <v>82</v>
      </c>
      <c r="AY526" s="155" t="s">
        <v>146</v>
      </c>
    </row>
    <row r="527" spans="2:65" s="13" customFormat="1" ht="11.25">
      <c r="B527" s="154"/>
      <c r="D527" s="146" t="s">
        <v>159</v>
      </c>
      <c r="E527" s="155" t="s">
        <v>44</v>
      </c>
      <c r="F527" s="156" t="s">
        <v>666</v>
      </c>
      <c r="H527" s="157">
        <v>32.543999999999997</v>
      </c>
      <c r="I527" s="158"/>
      <c r="L527" s="154"/>
      <c r="M527" s="159"/>
      <c r="T527" s="160"/>
      <c r="AT527" s="155" t="s">
        <v>159</v>
      </c>
      <c r="AU527" s="155" t="s">
        <v>92</v>
      </c>
      <c r="AV527" s="13" t="s">
        <v>92</v>
      </c>
      <c r="AW527" s="13" t="s">
        <v>42</v>
      </c>
      <c r="AX527" s="13" t="s">
        <v>82</v>
      </c>
      <c r="AY527" s="155" t="s">
        <v>146</v>
      </c>
    </row>
    <row r="528" spans="2:65" s="13" customFormat="1" ht="22.5">
      <c r="B528" s="154"/>
      <c r="D528" s="146" t="s">
        <v>159</v>
      </c>
      <c r="E528" s="155" t="s">
        <v>44</v>
      </c>
      <c r="F528" s="156" t="s">
        <v>667</v>
      </c>
      <c r="H528" s="157">
        <v>182.858</v>
      </c>
      <c r="I528" s="158"/>
      <c r="L528" s="154"/>
      <c r="M528" s="159"/>
      <c r="T528" s="160"/>
      <c r="AT528" s="155" t="s">
        <v>159</v>
      </c>
      <c r="AU528" s="155" t="s">
        <v>92</v>
      </c>
      <c r="AV528" s="13" t="s">
        <v>92</v>
      </c>
      <c r="AW528" s="13" t="s">
        <v>42</v>
      </c>
      <c r="AX528" s="13" t="s">
        <v>82</v>
      </c>
      <c r="AY528" s="155" t="s">
        <v>146</v>
      </c>
    </row>
    <row r="529" spans="2:51" s="13" customFormat="1" ht="11.25">
      <c r="B529" s="154"/>
      <c r="D529" s="146" t="s">
        <v>159</v>
      </c>
      <c r="E529" s="155" t="s">
        <v>44</v>
      </c>
      <c r="F529" s="156" t="s">
        <v>668</v>
      </c>
      <c r="H529" s="157">
        <v>71.358000000000004</v>
      </c>
      <c r="I529" s="158"/>
      <c r="L529" s="154"/>
      <c r="M529" s="159"/>
      <c r="T529" s="160"/>
      <c r="AT529" s="155" t="s">
        <v>159</v>
      </c>
      <c r="AU529" s="155" t="s">
        <v>92</v>
      </c>
      <c r="AV529" s="13" t="s">
        <v>92</v>
      </c>
      <c r="AW529" s="13" t="s">
        <v>42</v>
      </c>
      <c r="AX529" s="13" t="s">
        <v>82</v>
      </c>
      <c r="AY529" s="155" t="s">
        <v>146</v>
      </c>
    </row>
    <row r="530" spans="2:51" s="13" customFormat="1" ht="11.25">
      <c r="B530" s="154"/>
      <c r="D530" s="146" t="s">
        <v>159</v>
      </c>
      <c r="E530" s="155" t="s">
        <v>44</v>
      </c>
      <c r="F530" s="156" t="s">
        <v>669</v>
      </c>
      <c r="H530" s="157">
        <v>48.973999999999997</v>
      </c>
      <c r="I530" s="158"/>
      <c r="L530" s="154"/>
      <c r="M530" s="159"/>
      <c r="T530" s="160"/>
      <c r="AT530" s="155" t="s">
        <v>159</v>
      </c>
      <c r="AU530" s="155" t="s">
        <v>92</v>
      </c>
      <c r="AV530" s="13" t="s">
        <v>92</v>
      </c>
      <c r="AW530" s="13" t="s">
        <v>42</v>
      </c>
      <c r="AX530" s="13" t="s">
        <v>82</v>
      </c>
      <c r="AY530" s="155" t="s">
        <v>146</v>
      </c>
    </row>
    <row r="531" spans="2:51" s="13" customFormat="1" ht="11.25">
      <c r="B531" s="154"/>
      <c r="D531" s="146" t="s">
        <v>159</v>
      </c>
      <c r="E531" s="155" t="s">
        <v>44</v>
      </c>
      <c r="F531" s="156" t="s">
        <v>670</v>
      </c>
      <c r="H531" s="157">
        <v>84.713999999999999</v>
      </c>
      <c r="I531" s="158"/>
      <c r="L531" s="154"/>
      <c r="M531" s="159"/>
      <c r="T531" s="160"/>
      <c r="AT531" s="155" t="s">
        <v>159</v>
      </c>
      <c r="AU531" s="155" t="s">
        <v>92</v>
      </c>
      <c r="AV531" s="13" t="s">
        <v>92</v>
      </c>
      <c r="AW531" s="13" t="s">
        <v>42</v>
      </c>
      <c r="AX531" s="13" t="s">
        <v>82</v>
      </c>
      <c r="AY531" s="155" t="s">
        <v>146</v>
      </c>
    </row>
    <row r="532" spans="2:51" s="13" customFormat="1" ht="11.25">
      <c r="B532" s="154"/>
      <c r="D532" s="146" t="s">
        <v>159</v>
      </c>
      <c r="E532" s="155" t="s">
        <v>44</v>
      </c>
      <c r="F532" s="156" t="s">
        <v>671</v>
      </c>
      <c r="H532" s="157">
        <v>41.399000000000001</v>
      </c>
      <c r="I532" s="158"/>
      <c r="L532" s="154"/>
      <c r="M532" s="159"/>
      <c r="T532" s="160"/>
      <c r="AT532" s="155" t="s">
        <v>159</v>
      </c>
      <c r="AU532" s="155" t="s">
        <v>92</v>
      </c>
      <c r="AV532" s="13" t="s">
        <v>92</v>
      </c>
      <c r="AW532" s="13" t="s">
        <v>42</v>
      </c>
      <c r="AX532" s="13" t="s">
        <v>82</v>
      </c>
      <c r="AY532" s="155" t="s">
        <v>146</v>
      </c>
    </row>
    <row r="533" spans="2:51" s="13" customFormat="1" ht="11.25">
      <c r="B533" s="154"/>
      <c r="D533" s="146" t="s">
        <v>159</v>
      </c>
      <c r="E533" s="155" t="s">
        <v>44</v>
      </c>
      <c r="F533" s="156" t="s">
        <v>672</v>
      </c>
      <c r="H533" s="157">
        <v>85.899000000000001</v>
      </c>
      <c r="I533" s="158"/>
      <c r="L533" s="154"/>
      <c r="M533" s="159"/>
      <c r="T533" s="160"/>
      <c r="AT533" s="155" t="s">
        <v>159</v>
      </c>
      <c r="AU533" s="155" t="s">
        <v>92</v>
      </c>
      <c r="AV533" s="13" t="s">
        <v>92</v>
      </c>
      <c r="AW533" s="13" t="s">
        <v>42</v>
      </c>
      <c r="AX533" s="13" t="s">
        <v>82</v>
      </c>
      <c r="AY533" s="155" t="s">
        <v>146</v>
      </c>
    </row>
    <row r="534" spans="2:51" s="13" customFormat="1" ht="11.25">
      <c r="B534" s="154"/>
      <c r="D534" s="146" t="s">
        <v>159</v>
      </c>
      <c r="E534" s="155" t="s">
        <v>44</v>
      </c>
      <c r="F534" s="156" t="s">
        <v>673</v>
      </c>
      <c r="H534" s="157">
        <v>87.228999999999999</v>
      </c>
      <c r="I534" s="158"/>
      <c r="L534" s="154"/>
      <c r="M534" s="159"/>
      <c r="T534" s="160"/>
      <c r="AT534" s="155" t="s">
        <v>159</v>
      </c>
      <c r="AU534" s="155" t="s">
        <v>92</v>
      </c>
      <c r="AV534" s="13" t="s">
        <v>92</v>
      </c>
      <c r="AW534" s="13" t="s">
        <v>42</v>
      </c>
      <c r="AX534" s="13" t="s">
        <v>82</v>
      </c>
      <c r="AY534" s="155" t="s">
        <v>146</v>
      </c>
    </row>
    <row r="535" spans="2:51" s="13" customFormat="1" ht="11.25">
      <c r="B535" s="154"/>
      <c r="D535" s="146" t="s">
        <v>159</v>
      </c>
      <c r="E535" s="155" t="s">
        <v>44</v>
      </c>
      <c r="F535" s="156" t="s">
        <v>674</v>
      </c>
      <c r="H535" s="157">
        <v>12.46</v>
      </c>
      <c r="I535" s="158"/>
      <c r="L535" s="154"/>
      <c r="M535" s="159"/>
      <c r="T535" s="160"/>
      <c r="AT535" s="155" t="s">
        <v>159</v>
      </c>
      <c r="AU535" s="155" t="s">
        <v>92</v>
      </c>
      <c r="AV535" s="13" t="s">
        <v>92</v>
      </c>
      <c r="AW535" s="13" t="s">
        <v>42</v>
      </c>
      <c r="AX535" s="13" t="s">
        <v>82</v>
      </c>
      <c r="AY535" s="155" t="s">
        <v>146</v>
      </c>
    </row>
    <row r="536" spans="2:51" s="13" customFormat="1" ht="11.25">
      <c r="B536" s="154"/>
      <c r="D536" s="146" t="s">
        <v>159</v>
      </c>
      <c r="E536" s="155" t="s">
        <v>44</v>
      </c>
      <c r="F536" s="156" t="s">
        <v>675</v>
      </c>
      <c r="H536" s="157">
        <v>15.807</v>
      </c>
      <c r="I536" s="158"/>
      <c r="L536" s="154"/>
      <c r="M536" s="159"/>
      <c r="T536" s="160"/>
      <c r="AT536" s="155" t="s">
        <v>159</v>
      </c>
      <c r="AU536" s="155" t="s">
        <v>92</v>
      </c>
      <c r="AV536" s="13" t="s">
        <v>92</v>
      </c>
      <c r="AW536" s="13" t="s">
        <v>42</v>
      </c>
      <c r="AX536" s="13" t="s">
        <v>82</v>
      </c>
      <c r="AY536" s="155" t="s">
        <v>146</v>
      </c>
    </row>
    <row r="537" spans="2:51" s="14" customFormat="1" ht="11.25">
      <c r="B537" s="161"/>
      <c r="D537" s="146" t="s">
        <v>159</v>
      </c>
      <c r="E537" s="162" t="s">
        <v>44</v>
      </c>
      <c r="F537" s="163" t="s">
        <v>281</v>
      </c>
      <c r="H537" s="164">
        <v>1120.0889999999999</v>
      </c>
      <c r="I537" s="165"/>
      <c r="L537" s="161"/>
      <c r="M537" s="175"/>
      <c r="N537" s="176"/>
      <c r="O537" s="176"/>
      <c r="P537" s="176"/>
      <c r="Q537" s="176"/>
      <c r="R537" s="176"/>
      <c r="S537" s="176"/>
      <c r="T537" s="177"/>
      <c r="AT537" s="162" t="s">
        <v>159</v>
      </c>
      <c r="AU537" s="162" t="s">
        <v>92</v>
      </c>
      <c r="AV537" s="14" t="s">
        <v>153</v>
      </c>
      <c r="AW537" s="14" t="s">
        <v>42</v>
      </c>
      <c r="AX537" s="14" t="s">
        <v>90</v>
      </c>
      <c r="AY537" s="162" t="s">
        <v>146</v>
      </c>
    </row>
    <row r="538" spans="2:51" s="1" customFormat="1" ht="6.95" customHeight="1">
      <c r="B538" s="43"/>
      <c r="C538" s="44"/>
      <c r="D538" s="44"/>
      <c r="E538" s="44"/>
      <c r="F538" s="44"/>
      <c r="G538" s="44"/>
      <c r="H538" s="44"/>
      <c r="I538" s="44"/>
      <c r="J538" s="44"/>
      <c r="K538" s="44"/>
      <c r="L538" s="34"/>
    </row>
  </sheetData>
  <sheetProtection algorithmName="SHA-512" hashValue="df+WWxSH88DNLSz/DhuIHYI0MgEoA62zWY42GbrWsCzmCFTd+yofiDcT0b09lpgmZvyPOyUDQoQz4VKqUh4mwA==" saltValue="V/NDxS39Y1WX6lE/aGwxd/DFxB4562XEEFNY7fksBW0ndsXO3f2688kJ7mO+Qc/w2UZyHbmXb7UTfqLJ3bvHVA==" spinCount="100000" sheet="1" objects="1" scenarios="1" formatColumns="0" formatRows="0" autoFilter="0"/>
  <autoFilter ref="C98:K537" xr:uid="{00000000-0009-0000-0000-000001000000}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100-000000000000}"/>
    <hyperlink ref="F108" r:id="rId2" xr:uid="{00000000-0004-0000-0100-000001000000}"/>
    <hyperlink ref="F114" r:id="rId3" xr:uid="{00000000-0004-0000-0100-000002000000}"/>
    <hyperlink ref="F120" r:id="rId4" xr:uid="{00000000-0004-0000-0100-000003000000}"/>
    <hyperlink ref="F124" r:id="rId5" xr:uid="{00000000-0004-0000-0100-000004000000}"/>
    <hyperlink ref="F129" r:id="rId6" xr:uid="{00000000-0004-0000-0100-000005000000}"/>
    <hyperlink ref="F133" r:id="rId7" xr:uid="{00000000-0004-0000-0100-000006000000}"/>
    <hyperlink ref="F137" r:id="rId8" xr:uid="{00000000-0004-0000-0100-000007000000}"/>
    <hyperlink ref="F143" r:id="rId9" xr:uid="{00000000-0004-0000-0100-000008000000}"/>
    <hyperlink ref="F147" r:id="rId10" xr:uid="{00000000-0004-0000-0100-000009000000}"/>
    <hyperlink ref="F151" r:id="rId11" xr:uid="{00000000-0004-0000-0100-00000A000000}"/>
    <hyperlink ref="F155" r:id="rId12" xr:uid="{00000000-0004-0000-0100-00000B000000}"/>
    <hyperlink ref="F161" r:id="rId13" xr:uid="{00000000-0004-0000-0100-00000C000000}"/>
    <hyperlink ref="F165" r:id="rId14" xr:uid="{00000000-0004-0000-0100-00000D000000}"/>
    <hyperlink ref="F169" r:id="rId15" xr:uid="{00000000-0004-0000-0100-00000E000000}"/>
    <hyperlink ref="F177" r:id="rId16" xr:uid="{00000000-0004-0000-0100-00000F000000}"/>
    <hyperlink ref="F187" r:id="rId17" xr:uid="{00000000-0004-0000-0100-000010000000}"/>
    <hyperlink ref="F196" r:id="rId18" xr:uid="{00000000-0004-0000-0100-000011000000}"/>
    <hyperlink ref="F204" r:id="rId19" xr:uid="{00000000-0004-0000-0100-000012000000}"/>
    <hyperlink ref="F206" r:id="rId20" xr:uid="{00000000-0004-0000-0100-000013000000}"/>
    <hyperlink ref="F208" r:id="rId21" xr:uid="{00000000-0004-0000-0100-000014000000}"/>
    <hyperlink ref="F212" r:id="rId22" xr:uid="{00000000-0004-0000-0100-000015000000}"/>
    <hyperlink ref="F214" r:id="rId23" xr:uid="{00000000-0004-0000-0100-000016000000}"/>
    <hyperlink ref="F216" r:id="rId24" xr:uid="{00000000-0004-0000-0100-000017000000}"/>
    <hyperlink ref="F219" r:id="rId25" xr:uid="{00000000-0004-0000-0100-000018000000}"/>
    <hyperlink ref="F223" r:id="rId26" xr:uid="{00000000-0004-0000-0100-000019000000}"/>
    <hyperlink ref="F234" r:id="rId27" xr:uid="{00000000-0004-0000-0100-00001A000000}"/>
    <hyperlink ref="F241" r:id="rId28" xr:uid="{00000000-0004-0000-0100-00001B000000}"/>
    <hyperlink ref="F246" r:id="rId29" xr:uid="{00000000-0004-0000-0100-00001C000000}"/>
    <hyperlink ref="F253" r:id="rId30" xr:uid="{00000000-0004-0000-0100-00001D000000}"/>
    <hyperlink ref="F259" r:id="rId31" xr:uid="{00000000-0004-0000-0100-00001E000000}"/>
    <hyperlink ref="F265" r:id="rId32" xr:uid="{00000000-0004-0000-0100-00001F000000}"/>
    <hyperlink ref="F270" r:id="rId33" xr:uid="{00000000-0004-0000-0100-000020000000}"/>
    <hyperlink ref="F280" r:id="rId34" xr:uid="{00000000-0004-0000-0100-000021000000}"/>
    <hyperlink ref="F286" r:id="rId35" xr:uid="{00000000-0004-0000-0100-000022000000}"/>
    <hyperlink ref="F300" r:id="rId36" xr:uid="{00000000-0004-0000-0100-000023000000}"/>
    <hyperlink ref="F314" r:id="rId37" xr:uid="{00000000-0004-0000-0100-000024000000}"/>
    <hyperlink ref="F317" r:id="rId38" xr:uid="{00000000-0004-0000-0100-000025000000}"/>
    <hyperlink ref="F323" r:id="rId39" xr:uid="{00000000-0004-0000-0100-000026000000}"/>
    <hyperlink ref="F327" r:id="rId40" xr:uid="{00000000-0004-0000-0100-000027000000}"/>
    <hyperlink ref="F331" r:id="rId41" xr:uid="{00000000-0004-0000-0100-000028000000}"/>
    <hyperlink ref="F340" r:id="rId42" xr:uid="{00000000-0004-0000-0100-000029000000}"/>
    <hyperlink ref="F353" r:id="rId43" xr:uid="{00000000-0004-0000-0100-00002A000000}"/>
    <hyperlink ref="F365" r:id="rId44" xr:uid="{00000000-0004-0000-0100-00002B000000}"/>
    <hyperlink ref="F370" r:id="rId45" xr:uid="{00000000-0004-0000-0100-00002C000000}"/>
    <hyperlink ref="F376" r:id="rId46" xr:uid="{00000000-0004-0000-0100-00002D000000}"/>
    <hyperlink ref="F379" r:id="rId47" xr:uid="{00000000-0004-0000-0100-00002E000000}"/>
    <hyperlink ref="F384" r:id="rId48" xr:uid="{00000000-0004-0000-0100-00002F000000}"/>
    <hyperlink ref="F389" r:id="rId49" xr:uid="{00000000-0004-0000-0100-000030000000}"/>
    <hyperlink ref="F394" r:id="rId50" xr:uid="{00000000-0004-0000-0100-000031000000}"/>
    <hyperlink ref="F399" r:id="rId51" xr:uid="{00000000-0004-0000-0100-000032000000}"/>
    <hyperlink ref="F404" r:id="rId52" xr:uid="{00000000-0004-0000-0100-000033000000}"/>
    <hyperlink ref="F415" r:id="rId53" xr:uid="{00000000-0004-0000-0100-000034000000}"/>
    <hyperlink ref="F421" r:id="rId54" xr:uid="{00000000-0004-0000-0100-000035000000}"/>
    <hyperlink ref="F429" r:id="rId55" xr:uid="{00000000-0004-0000-0100-000036000000}"/>
    <hyperlink ref="F453" r:id="rId56" xr:uid="{00000000-0004-0000-0100-000037000000}"/>
    <hyperlink ref="F464" r:id="rId57" xr:uid="{00000000-0004-0000-0100-000038000000}"/>
    <hyperlink ref="F467" r:id="rId58" xr:uid="{00000000-0004-0000-0100-000039000000}"/>
    <hyperlink ref="F473" r:id="rId59" xr:uid="{00000000-0004-0000-0100-00003A000000}"/>
    <hyperlink ref="F479" r:id="rId60" xr:uid="{00000000-0004-0000-0100-00003B000000}"/>
    <hyperlink ref="F487" r:id="rId61" xr:uid="{00000000-0004-0000-0100-00003C000000}"/>
    <hyperlink ref="F495" r:id="rId62" xr:uid="{00000000-0004-0000-0100-00003D000000}"/>
    <hyperlink ref="F504" r:id="rId63" xr:uid="{00000000-0004-0000-0100-00003E000000}"/>
    <hyperlink ref="F514" r:id="rId64" xr:uid="{00000000-0004-0000-0100-00003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1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pans="2:46" ht="24.95" customHeight="1">
      <c r="B4" s="21"/>
      <c r="D4" s="22" t="s">
        <v>104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8" t="str">
        <f>'Rekapitulace stavby'!K6</f>
        <v>SPŠ Chrudim - rekonstrukce havarijního stavu střechy II</v>
      </c>
      <c r="F7" s="319"/>
      <c r="G7" s="319"/>
      <c r="H7" s="319"/>
      <c r="L7" s="21"/>
    </row>
    <row r="8" spans="2:46" s="1" customFormat="1" ht="12" customHeight="1">
      <c r="B8" s="34"/>
      <c r="D8" s="28" t="s">
        <v>105</v>
      </c>
      <c r="L8" s="34"/>
    </row>
    <row r="9" spans="2:46" s="1" customFormat="1" ht="16.5" customHeight="1">
      <c r="B9" s="34"/>
      <c r="E9" s="281" t="s">
        <v>676</v>
      </c>
      <c r="F9" s="320"/>
      <c r="G9" s="320"/>
      <c r="H9" s="320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44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27. 10. 2024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1" t="str">
        <f>'Rekapitulace stavby'!E14</f>
        <v>Vyplň údaj</v>
      </c>
      <c r="F18" s="302"/>
      <c r="G18" s="302"/>
      <c r="H18" s="302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46</v>
      </c>
      <c r="L26" s="34"/>
    </row>
    <row r="27" spans="2:12" s="7" customFormat="1" ht="16.5" customHeight="1">
      <c r="B27" s="88"/>
      <c r="E27" s="307" t="s">
        <v>44</v>
      </c>
      <c r="F27" s="307"/>
      <c r="G27" s="307"/>
      <c r="H27" s="307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48</v>
      </c>
      <c r="J30" s="65">
        <f>ROUND(J106,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5" customHeight="1">
      <c r="B33" s="34"/>
      <c r="D33" s="54" t="s">
        <v>52</v>
      </c>
      <c r="E33" s="28" t="s">
        <v>53</v>
      </c>
      <c r="F33" s="90">
        <f>ROUND((SUM(BE106:BE1612)),  2)</f>
        <v>0</v>
      </c>
      <c r="I33" s="91">
        <v>0.21</v>
      </c>
      <c r="J33" s="90">
        <f>ROUND(((SUM(BE106:BE1612))*I33),  2)</f>
        <v>0</v>
      </c>
      <c r="L33" s="34"/>
    </row>
    <row r="34" spans="2:12" s="1" customFormat="1" ht="14.45" customHeight="1">
      <c r="B34" s="34"/>
      <c r="E34" s="28" t="s">
        <v>54</v>
      </c>
      <c r="F34" s="90">
        <f>ROUND((SUM(BF106:BF1612)),  2)</f>
        <v>0</v>
      </c>
      <c r="I34" s="91">
        <v>0.12</v>
      </c>
      <c r="J34" s="90">
        <f>ROUND(((SUM(BF106:BF1612))*I34),  2)</f>
        <v>0</v>
      </c>
      <c r="L34" s="34"/>
    </row>
    <row r="35" spans="2:12" s="1" customFormat="1" ht="14.45" hidden="1" customHeight="1">
      <c r="B35" s="34"/>
      <c r="E35" s="28" t="s">
        <v>55</v>
      </c>
      <c r="F35" s="90">
        <f>ROUND((SUM(BG106:BG1612)),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56</v>
      </c>
      <c r="F36" s="90">
        <f>ROUND((SUM(BH106:BH1612)),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57</v>
      </c>
      <c r="F37" s="90">
        <f>ROUND((SUM(BI106:BI1612)),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58</v>
      </c>
      <c r="E39" s="56"/>
      <c r="F39" s="56"/>
      <c r="G39" s="94" t="s">
        <v>59</v>
      </c>
      <c r="H39" s="95" t="s">
        <v>60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107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8" t="str">
        <f>E7</f>
        <v>SPŠ Chrudim - rekonstrukce havarijního stavu střechy II</v>
      </c>
      <c r="F48" s="319"/>
      <c r="G48" s="319"/>
      <c r="H48" s="319"/>
      <c r="L48" s="34"/>
    </row>
    <row r="49" spans="2:47" s="1" customFormat="1" ht="12" customHeight="1">
      <c r="B49" s="34"/>
      <c r="C49" s="28" t="s">
        <v>105</v>
      </c>
      <c r="L49" s="34"/>
    </row>
    <row r="50" spans="2:47" s="1" customFormat="1" ht="16.5" customHeight="1">
      <c r="B50" s="34"/>
      <c r="E50" s="281" t="str">
        <f>E9</f>
        <v>STA - Stavební práce</v>
      </c>
      <c r="F50" s="320"/>
      <c r="G50" s="320"/>
      <c r="H50" s="320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Ulice Čáslavská, 537 01 Chrudim IV</v>
      </c>
      <c r="I52" s="28" t="s">
        <v>24</v>
      </c>
      <c r="J52" s="51" t="str">
        <f>IF(J12="","",J12)</f>
        <v>27. 10. 2024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Pardubický kraj</v>
      </c>
      <c r="I54" s="28" t="s">
        <v>38</v>
      </c>
      <c r="J54" s="32" t="str">
        <f>E21</f>
        <v>AZ OPTIMAL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108</v>
      </c>
      <c r="D57" s="92"/>
      <c r="E57" s="92"/>
      <c r="F57" s="92"/>
      <c r="G57" s="92"/>
      <c r="H57" s="92"/>
      <c r="I57" s="92"/>
      <c r="J57" s="99" t="s">
        <v>109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80</v>
      </c>
      <c r="J59" s="65">
        <f>J106</f>
        <v>0</v>
      </c>
      <c r="L59" s="34"/>
      <c r="AU59" s="18" t="s">
        <v>110</v>
      </c>
    </row>
    <row r="60" spans="2:47" s="8" customFormat="1" ht="24.95" customHeight="1">
      <c r="B60" s="101"/>
      <c r="D60" s="102" t="s">
        <v>111</v>
      </c>
      <c r="E60" s="103"/>
      <c r="F60" s="103"/>
      <c r="G60" s="103"/>
      <c r="H60" s="103"/>
      <c r="I60" s="103"/>
      <c r="J60" s="104">
        <f>J107</f>
        <v>0</v>
      </c>
      <c r="L60" s="101"/>
    </row>
    <row r="61" spans="2:47" s="9" customFormat="1" ht="19.899999999999999" customHeight="1">
      <c r="B61" s="105"/>
      <c r="D61" s="106" t="s">
        <v>112</v>
      </c>
      <c r="E61" s="107"/>
      <c r="F61" s="107"/>
      <c r="G61" s="107"/>
      <c r="H61" s="107"/>
      <c r="I61" s="107"/>
      <c r="J61" s="108">
        <f>J108</f>
        <v>0</v>
      </c>
      <c r="L61" s="105"/>
    </row>
    <row r="62" spans="2:47" s="9" customFormat="1" ht="19.899999999999999" customHeight="1">
      <c r="B62" s="105"/>
      <c r="D62" s="106" t="s">
        <v>677</v>
      </c>
      <c r="E62" s="107"/>
      <c r="F62" s="107"/>
      <c r="G62" s="107"/>
      <c r="H62" s="107"/>
      <c r="I62" s="107"/>
      <c r="J62" s="108">
        <f>J165</f>
        <v>0</v>
      </c>
      <c r="L62" s="105"/>
    </row>
    <row r="63" spans="2:47" s="9" customFormat="1" ht="19.899999999999999" customHeight="1">
      <c r="B63" s="105"/>
      <c r="D63" s="106" t="s">
        <v>678</v>
      </c>
      <c r="E63" s="107"/>
      <c r="F63" s="107"/>
      <c r="G63" s="107"/>
      <c r="H63" s="107"/>
      <c r="I63" s="107"/>
      <c r="J63" s="108">
        <f>J209</f>
        <v>0</v>
      </c>
      <c r="L63" s="105"/>
    </row>
    <row r="64" spans="2:47" s="9" customFormat="1" ht="19.899999999999999" customHeight="1">
      <c r="B64" s="105"/>
      <c r="D64" s="106" t="s">
        <v>679</v>
      </c>
      <c r="E64" s="107"/>
      <c r="F64" s="107"/>
      <c r="G64" s="107"/>
      <c r="H64" s="107"/>
      <c r="I64" s="107"/>
      <c r="J64" s="108">
        <f>J214</f>
        <v>0</v>
      </c>
      <c r="L64" s="105"/>
    </row>
    <row r="65" spans="2:12" s="9" customFormat="1" ht="19.899999999999999" customHeight="1">
      <c r="B65" s="105"/>
      <c r="D65" s="106" t="s">
        <v>680</v>
      </c>
      <c r="E65" s="107"/>
      <c r="F65" s="107"/>
      <c r="G65" s="107"/>
      <c r="H65" s="107"/>
      <c r="I65" s="107"/>
      <c r="J65" s="108">
        <f>J312</f>
        <v>0</v>
      </c>
      <c r="L65" s="105"/>
    </row>
    <row r="66" spans="2:12" s="9" customFormat="1" ht="19.899999999999999" customHeight="1">
      <c r="B66" s="105"/>
      <c r="D66" s="106" t="s">
        <v>681</v>
      </c>
      <c r="E66" s="107"/>
      <c r="F66" s="107"/>
      <c r="G66" s="107"/>
      <c r="H66" s="107"/>
      <c r="I66" s="107"/>
      <c r="J66" s="108">
        <f>J325</f>
        <v>0</v>
      </c>
      <c r="L66" s="105"/>
    </row>
    <row r="67" spans="2:12" s="9" customFormat="1" ht="19.899999999999999" customHeight="1">
      <c r="B67" s="105"/>
      <c r="D67" s="106" t="s">
        <v>682</v>
      </c>
      <c r="E67" s="107"/>
      <c r="F67" s="107"/>
      <c r="G67" s="107"/>
      <c r="H67" s="107"/>
      <c r="I67" s="107"/>
      <c r="J67" s="108">
        <f>J468</f>
        <v>0</v>
      </c>
      <c r="L67" s="105"/>
    </row>
    <row r="68" spans="2:12" s="9" customFormat="1" ht="19.899999999999999" customHeight="1">
      <c r="B68" s="105"/>
      <c r="D68" s="106" t="s">
        <v>113</v>
      </c>
      <c r="E68" s="107"/>
      <c r="F68" s="107"/>
      <c r="G68" s="107"/>
      <c r="H68" s="107"/>
      <c r="I68" s="107"/>
      <c r="J68" s="108">
        <f>J505</f>
        <v>0</v>
      </c>
      <c r="L68" s="105"/>
    </row>
    <row r="69" spans="2:12" s="9" customFormat="1" ht="19.899999999999999" customHeight="1">
      <c r="B69" s="105"/>
      <c r="D69" s="106" t="s">
        <v>115</v>
      </c>
      <c r="E69" s="107"/>
      <c r="F69" s="107"/>
      <c r="G69" s="107"/>
      <c r="H69" s="107"/>
      <c r="I69" s="107"/>
      <c r="J69" s="108">
        <f>J601</f>
        <v>0</v>
      </c>
      <c r="L69" s="105"/>
    </row>
    <row r="70" spans="2:12" s="8" customFormat="1" ht="24.95" customHeight="1">
      <c r="B70" s="101"/>
      <c r="D70" s="102" t="s">
        <v>116</v>
      </c>
      <c r="E70" s="103"/>
      <c r="F70" s="103"/>
      <c r="G70" s="103"/>
      <c r="H70" s="103"/>
      <c r="I70" s="103"/>
      <c r="J70" s="104">
        <f>J604</f>
        <v>0</v>
      </c>
      <c r="L70" s="101"/>
    </row>
    <row r="71" spans="2:12" s="9" customFormat="1" ht="19.899999999999999" customHeight="1">
      <c r="B71" s="105"/>
      <c r="D71" s="106" t="s">
        <v>117</v>
      </c>
      <c r="E71" s="107"/>
      <c r="F71" s="107"/>
      <c r="G71" s="107"/>
      <c r="H71" s="107"/>
      <c r="I71" s="107"/>
      <c r="J71" s="108">
        <f>J605</f>
        <v>0</v>
      </c>
      <c r="L71" s="105"/>
    </row>
    <row r="72" spans="2:12" s="9" customFormat="1" ht="19.899999999999999" customHeight="1">
      <c r="B72" s="105"/>
      <c r="D72" s="106" t="s">
        <v>118</v>
      </c>
      <c r="E72" s="107"/>
      <c r="F72" s="107"/>
      <c r="G72" s="107"/>
      <c r="H72" s="107"/>
      <c r="I72" s="107"/>
      <c r="J72" s="108">
        <f>J801</f>
        <v>0</v>
      </c>
      <c r="L72" s="105"/>
    </row>
    <row r="73" spans="2:12" s="9" customFormat="1" ht="19.899999999999999" customHeight="1">
      <c r="B73" s="105"/>
      <c r="D73" s="106" t="s">
        <v>119</v>
      </c>
      <c r="E73" s="107"/>
      <c r="F73" s="107"/>
      <c r="G73" s="107"/>
      <c r="H73" s="107"/>
      <c r="I73" s="107"/>
      <c r="J73" s="108">
        <f>J863</f>
        <v>0</v>
      </c>
      <c r="L73" s="105"/>
    </row>
    <row r="74" spans="2:12" s="9" customFormat="1" ht="19.899999999999999" customHeight="1">
      <c r="B74" s="105"/>
      <c r="D74" s="106" t="s">
        <v>120</v>
      </c>
      <c r="E74" s="107"/>
      <c r="F74" s="107"/>
      <c r="G74" s="107"/>
      <c r="H74" s="107"/>
      <c r="I74" s="107"/>
      <c r="J74" s="108">
        <f>J871</f>
        <v>0</v>
      </c>
      <c r="L74" s="105"/>
    </row>
    <row r="75" spans="2:12" s="9" customFormat="1" ht="19.899999999999999" customHeight="1">
      <c r="B75" s="105"/>
      <c r="D75" s="106" t="s">
        <v>683</v>
      </c>
      <c r="E75" s="107"/>
      <c r="F75" s="107"/>
      <c r="G75" s="107"/>
      <c r="H75" s="107"/>
      <c r="I75" s="107"/>
      <c r="J75" s="108">
        <f>J916</f>
        <v>0</v>
      </c>
      <c r="L75" s="105"/>
    </row>
    <row r="76" spans="2:12" s="9" customFormat="1" ht="19.899999999999999" customHeight="1">
      <c r="B76" s="105"/>
      <c r="D76" s="106" t="s">
        <v>121</v>
      </c>
      <c r="E76" s="107"/>
      <c r="F76" s="107"/>
      <c r="G76" s="107"/>
      <c r="H76" s="107"/>
      <c r="I76" s="107"/>
      <c r="J76" s="108">
        <f>J923</f>
        <v>0</v>
      </c>
      <c r="L76" s="105"/>
    </row>
    <row r="77" spans="2:12" s="9" customFormat="1" ht="19.899999999999999" customHeight="1">
      <c r="B77" s="105"/>
      <c r="D77" s="106" t="s">
        <v>122</v>
      </c>
      <c r="E77" s="107"/>
      <c r="F77" s="107"/>
      <c r="G77" s="107"/>
      <c r="H77" s="107"/>
      <c r="I77" s="107"/>
      <c r="J77" s="108">
        <f>J957</f>
        <v>0</v>
      </c>
      <c r="L77" s="105"/>
    </row>
    <row r="78" spans="2:12" s="9" customFormat="1" ht="19.899999999999999" customHeight="1">
      <c r="B78" s="105"/>
      <c r="D78" s="106" t="s">
        <v>123</v>
      </c>
      <c r="E78" s="107"/>
      <c r="F78" s="107"/>
      <c r="G78" s="107"/>
      <c r="H78" s="107"/>
      <c r="I78" s="107"/>
      <c r="J78" s="108">
        <f>J1077</f>
        <v>0</v>
      </c>
      <c r="L78" s="105"/>
    </row>
    <row r="79" spans="2:12" s="9" customFormat="1" ht="19.899999999999999" customHeight="1">
      <c r="B79" s="105"/>
      <c r="D79" s="106" t="s">
        <v>124</v>
      </c>
      <c r="E79" s="107"/>
      <c r="F79" s="107"/>
      <c r="G79" s="107"/>
      <c r="H79" s="107"/>
      <c r="I79" s="107"/>
      <c r="J79" s="108">
        <f>J1109</f>
        <v>0</v>
      </c>
      <c r="L79" s="105"/>
    </row>
    <row r="80" spans="2:12" s="9" customFormat="1" ht="19.899999999999999" customHeight="1">
      <c r="B80" s="105"/>
      <c r="D80" s="106" t="s">
        <v>125</v>
      </c>
      <c r="E80" s="107"/>
      <c r="F80" s="107"/>
      <c r="G80" s="107"/>
      <c r="H80" s="107"/>
      <c r="I80" s="107"/>
      <c r="J80" s="108">
        <f>J1117</f>
        <v>0</v>
      </c>
      <c r="L80" s="105"/>
    </row>
    <row r="81" spans="2:12" s="9" customFormat="1" ht="19.899999999999999" customHeight="1">
      <c r="B81" s="105"/>
      <c r="D81" s="106" t="s">
        <v>126</v>
      </c>
      <c r="E81" s="107"/>
      <c r="F81" s="107"/>
      <c r="G81" s="107"/>
      <c r="H81" s="107"/>
      <c r="I81" s="107"/>
      <c r="J81" s="108">
        <f>J1159</f>
        <v>0</v>
      </c>
      <c r="L81" s="105"/>
    </row>
    <row r="82" spans="2:12" s="9" customFormat="1" ht="19.899999999999999" customHeight="1">
      <c r="B82" s="105"/>
      <c r="D82" s="106" t="s">
        <v>127</v>
      </c>
      <c r="E82" s="107"/>
      <c r="F82" s="107"/>
      <c r="G82" s="107"/>
      <c r="H82" s="107"/>
      <c r="I82" s="107"/>
      <c r="J82" s="108">
        <f>J1235</f>
        <v>0</v>
      </c>
      <c r="L82" s="105"/>
    </row>
    <row r="83" spans="2:12" s="9" customFormat="1" ht="19.899999999999999" customHeight="1">
      <c r="B83" s="105"/>
      <c r="D83" s="106" t="s">
        <v>128</v>
      </c>
      <c r="E83" s="107"/>
      <c r="F83" s="107"/>
      <c r="G83" s="107"/>
      <c r="H83" s="107"/>
      <c r="I83" s="107"/>
      <c r="J83" s="108">
        <f>J1260</f>
        <v>0</v>
      </c>
      <c r="L83" s="105"/>
    </row>
    <row r="84" spans="2:12" s="9" customFormat="1" ht="19.899999999999999" customHeight="1">
      <c r="B84" s="105"/>
      <c r="D84" s="106" t="s">
        <v>129</v>
      </c>
      <c r="E84" s="107"/>
      <c r="F84" s="107"/>
      <c r="G84" s="107"/>
      <c r="H84" s="107"/>
      <c r="I84" s="107"/>
      <c r="J84" s="108">
        <f>J1368</f>
        <v>0</v>
      </c>
      <c r="L84" s="105"/>
    </row>
    <row r="85" spans="2:12" s="9" customFormat="1" ht="19.899999999999999" customHeight="1">
      <c r="B85" s="105"/>
      <c r="D85" s="106" t="s">
        <v>684</v>
      </c>
      <c r="E85" s="107"/>
      <c r="F85" s="107"/>
      <c r="G85" s="107"/>
      <c r="H85" s="107"/>
      <c r="I85" s="107"/>
      <c r="J85" s="108">
        <f>J1467</f>
        <v>0</v>
      </c>
      <c r="L85" s="105"/>
    </row>
    <row r="86" spans="2:12" s="9" customFormat="1" ht="19.899999999999999" customHeight="1">
      <c r="B86" s="105"/>
      <c r="D86" s="106" t="s">
        <v>130</v>
      </c>
      <c r="E86" s="107"/>
      <c r="F86" s="107"/>
      <c r="G86" s="107"/>
      <c r="H86" s="107"/>
      <c r="I86" s="107"/>
      <c r="J86" s="108">
        <f>J1562</f>
        <v>0</v>
      </c>
      <c r="L86" s="105"/>
    </row>
    <row r="87" spans="2:12" s="1" customFormat="1" ht="21.75" customHeight="1">
      <c r="B87" s="34"/>
      <c r="L87" s="34"/>
    </row>
    <row r="88" spans="2:12" s="1" customFormat="1" ht="6.95" customHeight="1"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34"/>
    </row>
    <row r="92" spans="2:12" s="1" customFormat="1" ht="6.95" customHeight="1">
      <c r="B92" s="45"/>
      <c r="C92" s="46"/>
      <c r="D92" s="46"/>
      <c r="E92" s="46"/>
      <c r="F92" s="46"/>
      <c r="G92" s="46"/>
      <c r="H92" s="46"/>
      <c r="I92" s="46"/>
      <c r="J92" s="46"/>
      <c r="K92" s="46"/>
      <c r="L92" s="34"/>
    </row>
    <row r="93" spans="2:12" s="1" customFormat="1" ht="24.95" customHeight="1">
      <c r="B93" s="34"/>
      <c r="C93" s="22" t="s">
        <v>131</v>
      </c>
      <c r="L93" s="34"/>
    </row>
    <row r="94" spans="2:12" s="1" customFormat="1" ht="6.95" customHeight="1">
      <c r="B94" s="34"/>
      <c r="L94" s="34"/>
    </row>
    <row r="95" spans="2:12" s="1" customFormat="1" ht="12" customHeight="1">
      <c r="B95" s="34"/>
      <c r="C95" s="28" t="s">
        <v>16</v>
      </c>
      <c r="L95" s="34"/>
    </row>
    <row r="96" spans="2:12" s="1" customFormat="1" ht="16.5" customHeight="1">
      <c r="B96" s="34"/>
      <c r="E96" s="318" t="str">
        <f>E7</f>
        <v>SPŠ Chrudim - rekonstrukce havarijního stavu střechy II</v>
      </c>
      <c r="F96" s="319"/>
      <c r="G96" s="319"/>
      <c r="H96" s="319"/>
      <c r="L96" s="34"/>
    </row>
    <row r="97" spans="2:65" s="1" customFormat="1" ht="12" customHeight="1">
      <c r="B97" s="34"/>
      <c r="C97" s="28" t="s">
        <v>105</v>
      </c>
      <c r="L97" s="34"/>
    </row>
    <row r="98" spans="2:65" s="1" customFormat="1" ht="16.5" customHeight="1">
      <c r="B98" s="34"/>
      <c r="E98" s="281" t="str">
        <f>E9</f>
        <v>STA - Stavební práce</v>
      </c>
      <c r="F98" s="320"/>
      <c r="G98" s="320"/>
      <c r="H98" s="320"/>
      <c r="L98" s="34"/>
    </row>
    <row r="99" spans="2:65" s="1" customFormat="1" ht="6.95" customHeight="1">
      <c r="B99" s="34"/>
      <c r="L99" s="34"/>
    </row>
    <row r="100" spans="2:65" s="1" customFormat="1" ht="12" customHeight="1">
      <c r="B100" s="34"/>
      <c r="C100" s="28" t="s">
        <v>22</v>
      </c>
      <c r="F100" s="26" t="str">
        <f>F12</f>
        <v>Ulice Čáslavská, 537 01 Chrudim IV</v>
      </c>
      <c r="I100" s="28" t="s">
        <v>24</v>
      </c>
      <c r="J100" s="51" t="str">
        <f>IF(J12="","",J12)</f>
        <v>27. 10. 2024</v>
      </c>
      <c r="L100" s="34"/>
    </row>
    <row r="101" spans="2:65" s="1" customFormat="1" ht="6.95" customHeight="1">
      <c r="B101" s="34"/>
      <c r="L101" s="34"/>
    </row>
    <row r="102" spans="2:65" s="1" customFormat="1" ht="15.2" customHeight="1">
      <c r="B102" s="34"/>
      <c r="C102" s="28" t="s">
        <v>30</v>
      </c>
      <c r="F102" s="26" t="str">
        <f>E15</f>
        <v>Pardubický kraj</v>
      </c>
      <c r="I102" s="28" t="s">
        <v>38</v>
      </c>
      <c r="J102" s="32" t="str">
        <f>E21</f>
        <v>AZ OPTIMAL s.r.o.</v>
      </c>
      <c r="L102" s="34"/>
    </row>
    <row r="103" spans="2:65" s="1" customFormat="1" ht="15.2" customHeight="1">
      <c r="B103" s="34"/>
      <c r="C103" s="28" t="s">
        <v>36</v>
      </c>
      <c r="F103" s="26" t="str">
        <f>IF(E18="","",E18)</f>
        <v>Vyplň údaj</v>
      </c>
      <c r="I103" s="28" t="s">
        <v>43</v>
      </c>
      <c r="J103" s="32" t="str">
        <f>E24</f>
        <v xml:space="preserve"> </v>
      </c>
      <c r="L103" s="34"/>
    </row>
    <row r="104" spans="2:65" s="1" customFormat="1" ht="10.35" customHeight="1">
      <c r="B104" s="34"/>
      <c r="L104" s="34"/>
    </row>
    <row r="105" spans="2:65" s="10" customFormat="1" ht="29.25" customHeight="1">
      <c r="B105" s="109"/>
      <c r="C105" s="110" t="s">
        <v>132</v>
      </c>
      <c r="D105" s="111" t="s">
        <v>67</v>
      </c>
      <c r="E105" s="111" t="s">
        <v>63</v>
      </c>
      <c r="F105" s="111" t="s">
        <v>64</v>
      </c>
      <c r="G105" s="111" t="s">
        <v>133</v>
      </c>
      <c r="H105" s="111" t="s">
        <v>134</v>
      </c>
      <c r="I105" s="111" t="s">
        <v>135</v>
      </c>
      <c r="J105" s="111" t="s">
        <v>109</v>
      </c>
      <c r="K105" s="112" t="s">
        <v>136</v>
      </c>
      <c r="L105" s="109"/>
      <c r="M105" s="58" t="s">
        <v>44</v>
      </c>
      <c r="N105" s="59" t="s">
        <v>52</v>
      </c>
      <c r="O105" s="59" t="s">
        <v>137</v>
      </c>
      <c r="P105" s="59" t="s">
        <v>138</v>
      </c>
      <c r="Q105" s="59" t="s">
        <v>139</v>
      </c>
      <c r="R105" s="59" t="s">
        <v>140</v>
      </c>
      <c r="S105" s="59" t="s">
        <v>141</v>
      </c>
      <c r="T105" s="60" t="s">
        <v>142</v>
      </c>
    </row>
    <row r="106" spans="2:65" s="1" customFormat="1" ht="22.9" customHeight="1">
      <c r="B106" s="34"/>
      <c r="C106" s="63" t="s">
        <v>143</v>
      </c>
      <c r="J106" s="113">
        <f>BK106</f>
        <v>0</v>
      </c>
      <c r="L106" s="34"/>
      <c r="M106" s="61"/>
      <c r="N106" s="52"/>
      <c r="O106" s="52"/>
      <c r="P106" s="114">
        <f>P107+P604</f>
        <v>0</v>
      </c>
      <c r="Q106" s="52"/>
      <c r="R106" s="114">
        <f>R107+R604</f>
        <v>171.72623186999999</v>
      </c>
      <c r="S106" s="52"/>
      <c r="T106" s="115">
        <f>T107+T604</f>
        <v>14.89571675</v>
      </c>
      <c r="AT106" s="18" t="s">
        <v>81</v>
      </c>
      <c r="AU106" s="18" t="s">
        <v>110</v>
      </c>
      <c r="BK106" s="116">
        <f>BK107+BK604</f>
        <v>0</v>
      </c>
    </row>
    <row r="107" spans="2:65" s="11" customFormat="1" ht="25.9" customHeight="1">
      <c r="B107" s="117"/>
      <c r="D107" s="118" t="s">
        <v>81</v>
      </c>
      <c r="E107" s="119" t="s">
        <v>144</v>
      </c>
      <c r="F107" s="119" t="s">
        <v>145</v>
      </c>
      <c r="I107" s="120"/>
      <c r="J107" s="121">
        <f>BK107</f>
        <v>0</v>
      </c>
      <c r="L107" s="117"/>
      <c r="M107" s="122"/>
      <c r="P107" s="123">
        <f>P108+P165+P209+P214+P312+P325+P468+P505+P601</f>
        <v>0</v>
      </c>
      <c r="R107" s="123">
        <f>R108+R165+R209+R214+R312+R325+R468+R505+R601</f>
        <v>147.68219901000001</v>
      </c>
      <c r="T107" s="124">
        <f>T108+T165+T209+T214+T312+T325+T468+T505+T601</f>
        <v>14.82759675</v>
      </c>
      <c r="AR107" s="118" t="s">
        <v>90</v>
      </c>
      <c r="AT107" s="125" t="s">
        <v>81</v>
      </c>
      <c r="AU107" s="125" t="s">
        <v>82</v>
      </c>
      <c r="AY107" s="118" t="s">
        <v>146</v>
      </c>
      <c r="BK107" s="126">
        <f>BK108+BK165+BK209+BK214+BK312+BK325+BK468+BK505+BK601</f>
        <v>0</v>
      </c>
    </row>
    <row r="108" spans="2:65" s="11" customFormat="1" ht="22.9" customHeight="1">
      <c r="B108" s="117"/>
      <c r="D108" s="118" t="s">
        <v>81</v>
      </c>
      <c r="E108" s="127" t="s">
        <v>90</v>
      </c>
      <c r="F108" s="127" t="s">
        <v>147</v>
      </c>
      <c r="I108" s="120"/>
      <c r="J108" s="128">
        <f>BK108</f>
        <v>0</v>
      </c>
      <c r="L108" s="117"/>
      <c r="M108" s="122"/>
      <c r="P108" s="123">
        <f>SUM(P109:P164)</f>
        <v>0</v>
      </c>
      <c r="R108" s="123">
        <f>SUM(R109:R164)</f>
        <v>48.790999999999997</v>
      </c>
      <c r="T108" s="124">
        <f>SUM(T109:T164)</f>
        <v>0</v>
      </c>
      <c r="AR108" s="118" t="s">
        <v>90</v>
      </c>
      <c r="AT108" s="125" t="s">
        <v>81</v>
      </c>
      <c r="AU108" s="125" t="s">
        <v>90</v>
      </c>
      <c r="AY108" s="118" t="s">
        <v>146</v>
      </c>
      <c r="BK108" s="126">
        <f>SUM(BK109:BK164)</f>
        <v>0</v>
      </c>
    </row>
    <row r="109" spans="2:65" s="1" customFormat="1" ht="24.2" customHeight="1">
      <c r="B109" s="34"/>
      <c r="C109" s="129" t="s">
        <v>90</v>
      </c>
      <c r="D109" s="129" t="s">
        <v>148</v>
      </c>
      <c r="E109" s="130" t="s">
        <v>685</v>
      </c>
      <c r="F109" s="131" t="s">
        <v>686</v>
      </c>
      <c r="G109" s="132" t="s">
        <v>183</v>
      </c>
      <c r="H109" s="133">
        <v>2.2170000000000001</v>
      </c>
      <c r="I109" s="134"/>
      <c r="J109" s="135">
        <f>ROUND(I109*H109,2)</f>
        <v>0</v>
      </c>
      <c r="K109" s="131" t="s">
        <v>152</v>
      </c>
      <c r="L109" s="34"/>
      <c r="M109" s="136" t="s">
        <v>44</v>
      </c>
      <c r="N109" s="137" t="s">
        <v>53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153</v>
      </c>
      <c r="AT109" s="140" t="s">
        <v>148</v>
      </c>
      <c r="AU109" s="140" t="s">
        <v>92</v>
      </c>
      <c r="AY109" s="18" t="s">
        <v>146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90</v>
      </c>
      <c r="BK109" s="141">
        <f>ROUND(I109*H109,2)</f>
        <v>0</v>
      </c>
      <c r="BL109" s="18" t="s">
        <v>153</v>
      </c>
      <c r="BM109" s="140" t="s">
        <v>687</v>
      </c>
    </row>
    <row r="110" spans="2:65" s="1" customFormat="1" ht="11.25">
      <c r="B110" s="34"/>
      <c r="D110" s="142" t="s">
        <v>155</v>
      </c>
      <c r="F110" s="143" t="s">
        <v>688</v>
      </c>
      <c r="I110" s="144"/>
      <c r="L110" s="34"/>
      <c r="M110" s="145"/>
      <c r="T110" s="55"/>
      <c r="AT110" s="18" t="s">
        <v>155</v>
      </c>
      <c r="AU110" s="18" t="s">
        <v>92</v>
      </c>
    </row>
    <row r="111" spans="2:65" s="12" customFormat="1" ht="11.25">
      <c r="B111" s="148"/>
      <c r="D111" s="146" t="s">
        <v>159</v>
      </c>
      <c r="E111" s="149" t="s">
        <v>44</v>
      </c>
      <c r="F111" s="150" t="s">
        <v>689</v>
      </c>
      <c r="H111" s="149" t="s">
        <v>44</v>
      </c>
      <c r="I111" s="151"/>
      <c r="L111" s="148"/>
      <c r="M111" s="152"/>
      <c r="T111" s="153"/>
      <c r="AT111" s="149" t="s">
        <v>159</v>
      </c>
      <c r="AU111" s="149" t="s">
        <v>92</v>
      </c>
      <c r="AV111" s="12" t="s">
        <v>90</v>
      </c>
      <c r="AW111" s="12" t="s">
        <v>42</v>
      </c>
      <c r="AX111" s="12" t="s">
        <v>82</v>
      </c>
      <c r="AY111" s="149" t="s">
        <v>146</v>
      </c>
    </row>
    <row r="112" spans="2:65" s="13" customFormat="1" ht="11.25">
      <c r="B112" s="154"/>
      <c r="D112" s="146" t="s">
        <v>159</v>
      </c>
      <c r="E112" s="155" t="s">
        <v>44</v>
      </c>
      <c r="F112" s="156" t="s">
        <v>690</v>
      </c>
      <c r="H112" s="157">
        <v>22.17</v>
      </c>
      <c r="I112" s="158"/>
      <c r="L112" s="154"/>
      <c r="M112" s="159"/>
      <c r="T112" s="160"/>
      <c r="AT112" s="155" t="s">
        <v>159</v>
      </c>
      <c r="AU112" s="155" t="s">
        <v>92</v>
      </c>
      <c r="AV112" s="13" t="s">
        <v>92</v>
      </c>
      <c r="AW112" s="13" t="s">
        <v>42</v>
      </c>
      <c r="AX112" s="13" t="s">
        <v>82</v>
      </c>
      <c r="AY112" s="155" t="s">
        <v>146</v>
      </c>
    </row>
    <row r="113" spans="2:65" s="13" customFormat="1" ht="11.25">
      <c r="B113" s="154"/>
      <c r="D113" s="146" t="s">
        <v>159</v>
      </c>
      <c r="E113" s="155" t="s">
        <v>44</v>
      </c>
      <c r="F113" s="156" t="s">
        <v>691</v>
      </c>
      <c r="H113" s="157">
        <v>2.2170000000000001</v>
      </c>
      <c r="I113" s="158"/>
      <c r="L113" s="154"/>
      <c r="M113" s="159"/>
      <c r="T113" s="160"/>
      <c r="AT113" s="155" t="s">
        <v>159</v>
      </c>
      <c r="AU113" s="155" t="s">
        <v>92</v>
      </c>
      <c r="AV113" s="13" t="s">
        <v>92</v>
      </c>
      <c r="AW113" s="13" t="s">
        <v>42</v>
      </c>
      <c r="AX113" s="13" t="s">
        <v>90</v>
      </c>
      <c r="AY113" s="155" t="s">
        <v>146</v>
      </c>
    </row>
    <row r="114" spans="2:65" s="1" customFormat="1" ht="24.2" customHeight="1">
      <c r="B114" s="34"/>
      <c r="C114" s="129" t="s">
        <v>92</v>
      </c>
      <c r="D114" s="129" t="s">
        <v>148</v>
      </c>
      <c r="E114" s="130" t="s">
        <v>692</v>
      </c>
      <c r="F114" s="131" t="s">
        <v>693</v>
      </c>
      <c r="G114" s="132" t="s">
        <v>183</v>
      </c>
      <c r="H114" s="133">
        <v>19.952999999999999</v>
      </c>
      <c r="I114" s="134"/>
      <c r="J114" s="135">
        <f>ROUND(I114*H114,2)</f>
        <v>0</v>
      </c>
      <c r="K114" s="131" t="s">
        <v>152</v>
      </c>
      <c r="L114" s="34"/>
      <c r="M114" s="136" t="s">
        <v>44</v>
      </c>
      <c r="N114" s="137" t="s">
        <v>53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153</v>
      </c>
      <c r="AT114" s="140" t="s">
        <v>148</v>
      </c>
      <c r="AU114" s="140" t="s">
        <v>92</v>
      </c>
      <c r="AY114" s="18" t="s">
        <v>146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90</v>
      </c>
      <c r="BK114" s="141">
        <f>ROUND(I114*H114,2)</f>
        <v>0</v>
      </c>
      <c r="BL114" s="18" t="s">
        <v>153</v>
      </c>
      <c r="BM114" s="140" t="s">
        <v>694</v>
      </c>
    </row>
    <row r="115" spans="2:65" s="1" customFormat="1" ht="11.25">
      <c r="B115" s="34"/>
      <c r="D115" s="142" t="s">
        <v>155</v>
      </c>
      <c r="F115" s="143" t="s">
        <v>695</v>
      </c>
      <c r="I115" s="144"/>
      <c r="L115" s="34"/>
      <c r="M115" s="145"/>
      <c r="T115" s="55"/>
      <c r="AT115" s="18" t="s">
        <v>155</v>
      </c>
      <c r="AU115" s="18" t="s">
        <v>92</v>
      </c>
    </row>
    <row r="116" spans="2:65" s="12" customFormat="1" ht="11.25">
      <c r="B116" s="148"/>
      <c r="D116" s="146" t="s">
        <v>159</v>
      </c>
      <c r="E116" s="149" t="s">
        <v>44</v>
      </c>
      <c r="F116" s="150" t="s">
        <v>689</v>
      </c>
      <c r="H116" s="149" t="s">
        <v>44</v>
      </c>
      <c r="I116" s="151"/>
      <c r="L116" s="148"/>
      <c r="M116" s="152"/>
      <c r="T116" s="153"/>
      <c r="AT116" s="149" t="s">
        <v>159</v>
      </c>
      <c r="AU116" s="149" t="s">
        <v>92</v>
      </c>
      <c r="AV116" s="12" t="s">
        <v>90</v>
      </c>
      <c r="AW116" s="12" t="s">
        <v>42</v>
      </c>
      <c r="AX116" s="12" t="s">
        <v>82</v>
      </c>
      <c r="AY116" s="149" t="s">
        <v>146</v>
      </c>
    </row>
    <row r="117" spans="2:65" s="13" customFormat="1" ht="11.25">
      <c r="B117" s="154"/>
      <c r="D117" s="146" t="s">
        <v>159</v>
      </c>
      <c r="E117" s="155" t="s">
        <v>44</v>
      </c>
      <c r="F117" s="156" t="s">
        <v>690</v>
      </c>
      <c r="H117" s="157">
        <v>22.17</v>
      </c>
      <c r="I117" s="158"/>
      <c r="L117" s="154"/>
      <c r="M117" s="159"/>
      <c r="T117" s="160"/>
      <c r="AT117" s="155" t="s">
        <v>159</v>
      </c>
      <c r="AU117" s="155" t="s">
        <v>92</v>
      </c>
      <c r="AV117" s="13" t="s">
        <v>92</v>
      </c>
      <c r="AW117" s="13" t="s">
        <v>42</v>
      </c>
      <c r="AX117" s="13" t="s">
        <v>82</v>
      </c>
      <c r="AY117" s="155" t="s">
        <v>146</v>
      </c>
    </row>
    <row r="118" spans="2:65" s="13" customFormat="1" ht="11.25">
      <c r="B118" s="154"/>
      <c r="D118" s="146" t="s">
        <v>159</v>
      </c>
      <c r="E118" s="155" t="s">
        <v>44</v>
      </c>
      <c r="F118" s="156" t="s">
        <v>696</v>
      </c>
      <c r="H118" s="157">
        <v>19.952999999999999</v>
      </c>
      <c r="I118" s="158"/>
      <c r="L118" s="154"/>
      <c r="M118" s="159"/>
      <c r="T118" s="160"/>
      <c r="AT118" s="155" t="s">
        <v>159</v>
      </c>
      <c r="AU118" s="155" t="s">
        <v>92</v>
      </c>
      <c r="AV118" s="13" t="s">
        <v>92</v>
      </c>
      <c r="AW118" s="13" t="s">
        <v>42</v>
      </c>
      <c r="AX118" s="13" t="s">
        <v>90</v>
      </c>
      <c r="AY118" s="155" t="s">
        <v>146</v>
      </c>
    </row>
    <row r="119" spans="2:65" s="1" customFormat="1" ht="37.9" customHeight="1">
      <c r="B119" s="34"/>
      <c r="C119" s="129" t="s">
        <v>169</v>
      </c>
      <c r="D119" s="129" t="s">
        <v>148</v>
      </c>
      <c r="E119" s="130" t="s">
        <v>697</v>
      </c>
      <c r="F119" s="131" t="s">
        <v>698</v>
      </c>
      <c r="G119" s="132" t="s">
        <v>183</v>
      </c>
      <c r="H119" s="133">
        <v>21.794</v>
      </c>
      <c r="I119" s="134"/>
      <c r="J119" s="135">
        <f>ROUND(I119*H119,2)</f>
        <v>0</v>
      </c>
      <c r="K119" s="131" t="s">
        <v>152</v>
      </c>
      <c r="L119" s="34"/>
      <c r="M119" s="136" t="s">
        <v>44</v>
      </c>
      <c r="N119" s="137" t="s">
        <v>53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153</v>
      </c>
      <c r="AT119" s="140" t="s">
        <v>148</v>
      </c>
      <c r="AU119" s="140" t="s">
        <v>92</v>
      </c>
      <c r="AY119" s="18" t="s">
        <v>146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90</v>
      </c>
      <c r="BK119" s="141">
        <f>ROUND(I119*H119,2)</f>
        <v>0</v>
      </c>
      <c r="BL119" s="18" t="s">
        <v>153</v>
      </c>
      <c r="BM119" s="140" t="s">
        <v>699</v>
      </c>
    </row>
    <row r="120" spans="2:65" s="1" customFormat="1" ht="11.25">
      <c r="B120" s="34"/>
      <c r="D120" s="142" t="s">
        <v>155</v>
      </c>
      <c r="F120" s="143" t="s">
        <v>700</v>
      </c>
      <c r="I120" s="144"/>
      <c r="L120" s="34"/>
      <c r="M120" s="145"/>
      <c r="T120" s="55"/>
      <c r="AT120" s="18" t="s">
        <v>155</v>
      </c>
      <c r="AU120" s="18" t="s">
        <v>92</v>
      </c>
    </row>
    <row r="121" spans="2:65" s="12" customFormat="1" ht="11.25">
      <c r="B121" s="148"/>
      <c r="D121" s="146" t="s">
        <v>159</v>
      </c>
      <c r="E121" s="149" t="s">
        <v>44</v>
      </c>
      <c r="F121" s="150" t="s">
        <v>689</v>
      </c>
      <c r="H121" s="149" t="s">
        <v>44</v>
      </c>
      <c r="I121" s="151"/>
      <c r="L121" s="148"/>
      <c r="M121" s="152"/>
      <c r="T121" s="153"/>
      <c r="AT121" s="149" t="s">
        <v>159</v>
      </c>
      <c r="AU121" s="149" t="s">
        <v>92</v>
      </c>
      <c r="AV121" s="12" t="s">
        <v>90</v>
      </c>
      <c r="AW121" s="12" t="s">
        <v>42</v>
      </c>
      <c r="AX121" s="12" t="s">
        <v>82</v>
      </c>
      <c r="AY121" s="149" t="s">
        <v>146</v>
      </c>
    </row>
    <row r="122" spans="2:65" s="13" customFormat="1" ht="11.25">
      <c r="B122" s="154"/>
      <c r="D122" s="146" t="s">
        <v>159</v>
      </c>
      <c r="E122" s="155" t="s">
        <v>44</v>
      </c>
      <c r="F122" s="156" t="s">
        <v>690</v>
      </c>
      <c r="H122" s="157">
        <v>22.17</v>
      </c>
      <c r="I122" s="158"/>
      <c r="L122" s="154"/>
      <c r="M122" s="159"/>
      <c r="T122" s="160"/>
      <c r="AT122" s="155" t="s">
        <v>159</v>
      </c>
      <c r="AU122" s="155" t="s">
        <v>92</v>
      </c>
      <c r="AV122" s="13" t="s">
        <v>92</v>
      </c>
      <c r="AW122" s="13" t="s">
        <v>42</v>
      </c>
      <c r="AX122" s="13" t="s">
        <v>82</v>
      </c>
      <c r="AY122" s="155" t="s">
        <v>146</v>
      </c>
    </row>
    <row r="123" spans="2:65" s="13" customFormat="1" ht="11.25">
      <c r="B123" s="154"/>
      <c r="D123" s="146" t="s">
        <v>159</v>
      </c>
      <c r="E123" s="155" t="s">
        <v>44</v>
      </c>
      <c r="F123" s="156" t="s">
        <v>701</v>
      </c>
      <c r="H123" s="157">
        <v>-0.376</v>
      </c>
      <c r="I123" s="158"/>
      <c r="L123" s="154"/>
      <c r="M123" s="159"/>
      <c r="T123" s="160"/>
      <c r="AT123" s="155" t="s">
        <v>159</v>
      </c>
      <c r="AU123" s="155" t="s">
        <v>92</v>
      </c>
      <c r="AV123" s="13" t="s">
        <v>92</v>
      </c>
      <c r="AW123" s="13" t="s">
        <v>42</v>
      </c>
      <c r="AX123" s="13" t="s">
        <v>82</v>
      </c>
      <c r="AY123" s="155" t="s">
        <v>146</v>
      </c>
    </row>
    <row r="124" spans="2:65" s="14" customFormat="1" ht="11.25">
      <c r="B124" s="161"/>
      <c r="D124" s="146" t="s">
        <v>159</v>
      </c>
      <c r="E124" s="162" t="s">
        <v>44</v>
      </c>
      <c r="F124" s="163" t="s">
        <v>281</v>
      </c>
      <c r="H124" s="164">
        <v>21.794</v>
      </c>
      <c r="I124" s="165"/>
      <c r="L124" s="161"/>
      <c r="M124" s="166"/>
      <c r="T124" s="167"/>
      <c r="AT124" s="162" t="s">
        <v>159</v>
      </c>
      <c r="AU124" s="162" t="s">
        <v>92</v>
      </c>
      <c r="AV124" s="14" t="s">
        <v>153</v>
      </c>
      <c r="AW124" s="14" t="s">
        <v>42</v>
      </c>
      <c r="AX124" s="14" t="s">
        <v>90</v>
      </c>
      <c r="AY124" s="162" t="s">
        <v>146</v>
      </c>
    </row>
    <row r="125" spans="2:65" s="1" customFormat="1" ht="37.9" customHeight="1">
      <c r="B125" s="34"/>
      <c r="C125" s="129" t="s">
        <v>153</v>
      </c>
      <c r="D125" s="129" t="s">
        <v>148</v>
      </c>
      <c r="E125" s="130" t="s">
        <v>702</v>
      </c>
      <c r="F125" s="131" t="s">
        <v>703</v>
      </c>
      <c r="G125" s="132" t="s">
        <v>183</v>
      </c>
      <c r="H125" s="133">
        <v>414.08600000000001</v>
      </c>
      <c r="I125" s="134"/>
      <c r="J125" s="135">
        <f>ROUND(I125*H125,2)</f>
        <v>0</v>
      </c>
      <c r="K125" s="131" t="s">
        <v>152</v>
      </c>
      <c r="L125" s="34"/>
      <c r="M125" s="136" t="s">
        <v>44</v>
      </c>
      <c r="N125" s="137" t="s">
        <v>53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153</v>
      </c>
      <c r="AT125" s="140" t="s">
        <v>148</v>
      </c>
      <c r="AU125" s="140" t="s">
        <v>92</v>
      </c>
      <c r="AY125" s="18" t="s">
        <v>146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90</v>
      </c>
      <c r="BK125" s="141">
        <f>ROUND(I125*H125,2)</f>
        <v>0</v>
      </c>
      <c r="BL125" s="18" t="s">
        <v>153</v>
      </c>
      <c r="BM125" s="140" t="s">
        <v>704</v>
      </c>
    </row>
    <row r="126" spans="2:65" s="1" customFormat="1" ht="11.25">
      <c r="B126" s="34"/>
      <c r="D126" s="142" t="s">
        <v>155</v>
      </c>
      <c r="F126" s="143" t="s">
        <v>705</v>
      </c>
      <c r="I126" s="144"/>
      <c r="L126" s="34"/>
      <c r="M126" s="145"/>
      <c r="T126" s="55"/>
      <c r="AT126" s="18" t="s">
        <v>155</v>
      </c>
      <c r="AU126" s="18" t="s">
        <v>92</v>
      </c>
    </row>
    <row r="127" spans="2:65" s="1" customFormat="1" ht="19.5">
      <c r="B127" s="34"/>
      <c r="D127" s="146" t="s">
        <v>157</v>
      </c>
      <c r="F127" s="147" t="s">
        <v>308</v>
      </c>
      <c r="I127" s="144"/>
      <c r="L127" s="34"/>
      <c r="M127" s="145"/>
      <c r="T127" s="55"/>
      <c r="AT127" s="18" t="s">
        <v>157</v>
      </c>
      <c r="AU127" s="18" t="s">
        <v>92</v>
      </c>
    </row>
    <row r="128" spans="2:65" s="12" customFormat="1" ht="11.25">
      <c r="B128" s="148"/>
      <c r="D128" s="146" t="s">
        <v>159</v>
      </c>
      <c r="E128" s="149" t="s">
        <v>44</v>
      </c>
      <c r="F128" s="150" t="s">
        <v>689</v>
      </c>
      <c r="H128" s="149" t="s">
        <v>44</v>
      </c>
      <c r="I128" s="151"/>
      <c r="L128" s="148"/>
      <c r="M128" s="152"/>
      <c r="T128" s="153"/>
      <c r="AT128" s="149" t="s">
        <v>159</v>
      </c>
      <c r="AU128" s="149" t="s">
        <v>92</v>
      </c>
      <c r="AV128" s="12" t="s">
        <v>90</v>
      </c>
      <c r="AW128" s="12" t="s">
        <v>42</v>
      </c>
      <c r="AX128" s="12" t="s">
        <v>82</v>
      </c>
      <c r="AY128" s="149" t="s">
        <v>146</v>
      </c>
    </row>
    <row r="129" spans="2:65" s="13" customFormat="1" ht="11.25">
      <c r="B129" s="154"/>
      <c r="D129" s="146" t="s">
        <v>159</v>
      </c>
      <c r="E129" s="155" t="s">
        <v>44</v>
      </c>
      <c r="F129" s="156" t="s">
        <v>690</v>
      </c>
      <c r="H129" s="157">
        <v>22.17</v>
      </c>
      <c r="I129" s="158"/>
      <c r="L129" s="154"/>
      <c r="M129" s="159"/>
      <c r="T129" s="160"/>
      <c r="AT129" s="155" t="s">
        <v>159</v>
      </c>
      <c r="AU129" s="155" t="s">
        <v>92</v>
      </c>
      <c r="AV129" s="13" t="s">
        <v>92</v>
      </c>
      <c r="AW129" s="13" t="s">
        <v>42</v>
      </c>
      <c r="AX129" s="13" t="s">
        <v>82</v>
      </c>
      <c r="AY129" s="155" t="s">
        <v>146</v>
      </c>
    </row>
    <row r="130" spans="2:65" s="13" customFormat="1" ht="11.25">
      <c r="B130" s="154"/>
      <c r="D130" s="146" t="s">
        <v>159</v>
      </c>
      <c r="E130" s="155" t="s">
        <v>44</v>
      </c>
      <c r="F130" s="156" t="s">
        <v>701</v>
      </c>
      <c r="H130" s="157">
        <v>-0.376</v>
      </c>
      <c r="I130" s="158"/>
      <c r="L130" s="154"/>
      <c r="M130" s="159"/>
      <c r="T130" s="160"/>
      <c r="AT130" s="155" t="s">
        <v>159</v>
      </c>
      <c r="AU130" s="155" t="s">
        <v>92</v>
      </c>
      <c r="AV130" s="13" t="s">
        <v>92</v>
      </c>
      <c r="AW130" s="13" t="s">
        <v>42</v>
      </c>
      <c r="AX130" s="13" t="s">
        <v>82</v>
      </c>
      <c r="AY130" s="155" t="s">
        <v>146</v>
      </c>
    </row>
    <row r="131" spans="2:65" s="14" customFormat="1" ht="11.25">
      <c r="B131" s="161"/>
      <c r="D131" s="146" t="s">
        <v>159</v>
      </c>
      <c r="E131" s="162" t="s">
        <v>44</v>
      </c>
      <c r="F131" s="163" t="s">
        <v>281</v>
      </c>
      <c r="H131" s="164">
        <v>21.794</v>
      </c>
      <c r="I131" s="165"/>
      <c r="L131" s="161"/>
      <c r="M131" s="166"/>
      <c r="T131" s="167"/>
      <c r="AT131" s="162" t="s">
        <v>159</v>
      </c>
      <c r="AU131" s="162" t="s">
        <v>92</v>
      </c>
      <c r="AV131" s="14" t="s">
        <v>153</v>
      </c>
      <c r="AW131" s="14" t="s">
        <v>42</v>
      </c>
      <c r="AX131" s="14" t="s">
        <v>90</v>
      </c>
      <c r="AY131" s="162" t="s">
        <v>146</v>
      </c>
    </row>
    <row r="132" spans="2:65" s="13" customFormat="1" ht="11.25">
      <c r="B132" s="154"/>
      <c r="D132" s="146" t="s">
        <v>159</v>
      </c>
      <c r="F132" s="156" t="s">
        <v>706</v>
      </c>
      <c r="H132" s="157">
        <v>414.08600000000001</v>
      </c>
      <c r="I132" s="158"/>
      <c r="L132" s="154"/>
      <c r="M132" s="159"/>
      <c r="T132" s="160"/>
      <c r="AT132" s="155" t="s">
        <v>159</v>
      </c>
      <c r="AU132" s="155" t="s">
        <v>92</v>
      </c>
      <c r="AV132" s="13" t="s">
        <v>92</v>
      </c>
      <c r="AW132" s="13" t="s">
        <v>4</v>
      </c>
      <c r="AX132" s="13" t="s">
        <v>90</v>
      </c>
      <c r="AY132" s="155" t="s">
        <v>146</v>
      </c>
    </row>
    <row r="133" spans="2:65" s="1" customFormat="1" ht="24.2" customHeight="1">
      <c r="B133" s="34"/>
      <c r="C133" s="129" t="s">
        <v>180</v>
      </c>
      <c r="D133" s="129" t="s">
        <v>148</v>
      </c>
      <c r="E133" s="130" t="s">
        <v>707</v>
      </c>
      <c r="F133" s="131" t="s">
        <v>317</v>
      </c>
      <c r="G133" s="132" t="s">
        <v>295</v>
      </c>
      <c r="H133" s="133">
        <v>43.588000000000001</v>
      </c>
      <c r="I133" s="134"/>
      <c r="J133" s="135">
        <f>ROUND(I133*H133,2)</f>
        <v>0</v>
      </c>
      <c r="K133" s="131" t="s">
        <v>152</v>
      </c>
      <c r="L133" s="34"/>
      <c r="M133" s="136" t="s">
        <v>44</v>
      </c>
      <c r="N133" s="137" t="s">
        <v>53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153</v>
      </c>
      <c r="AT133" s="140" t="s">
        <v>148</v>
      </c>
      <c r="AU133" s="140" t="s">
        <v>92</v>
      </c>
      <c r="AY133" s="18" t="s">
        <v>146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90</v>
      </c>
      <c r="BK133" s="141">
        <f>ROUND(I133*H133,2)</f>
        <v>0</v>
      </c>
      <c r="BL133" s="18" t="s">
        <v>153</v>
      </c>
      <c r="BM133" s="140" t="s">
        <v>708</v>
      </c>
    </row>
    <row r="134" spans="2:65" s="1" customFormat="1" ht="11.25">
      <c r="B134" s="34"/>
      <c r="D134" s="142" t="s">
        <v>155</v>
      </c>
      <c r="F134" s="143" t="s">
        <v>709</v>
      </c>
      <c r="I134" s="144"/>
      <c r="L134" s="34"/>
      <c r="M134" s="145"/>
      <c r="T134" s="55"/>
      <c r="AT134" s="18" t="s">
        <v>155</v>
      </c>
      <c r="AU134" s="18" t="s">
        <v>92</v>
      </c>
    </row>
    <row r="135" spans="2:65" s="1" customFormat="1" ht="19.5">
      <c r="B135" s="34"/>
      <c r="D135" s="146" t="s">
        <v>157</v>
      </c>
      <c r="F135" s="147" t="s">
        <v>710</v>
      </c>
      <c r="I135" s="144"/>
      <c r="L135" s="34"/>
      <c r="M135" s="145"/>
      <c r="T135" s="55"/>
      <c r="AT135" s="18" t="s">
        <v>157</v>
      </c>
      <c r="AU135" s="18" t="s">
        <v>92</v>
      </c>
    </row>
    <row r="136" spans="2:65" s="12" customFormat="1" ht="11.25">
      <c r="B136" s="148"/>
      <c r="D136" s="146" t="s">
        <v>159</v>
      </c>
      <c r="E136" s="149" t="s">
        <v>44</v>
      </c>
      <c r="F136" s="150" t="s">
        <v>689</v>
      </c>
      <c r="H136" s="149" t="s">
        <v>44</v>
      </c>
      <c r="I136" s="151"/>
      <c r="L136" s="148"/>
      <c r="M136" s="152"/>
      <c r="T136" s="153"/>
      <c r="AT136" s="149" t="s">
        <v>159</v>
      </c>
      <c r="AU136" s="149" t="s">
        <v>92</v>
      </c>
      <c r="AV136" s="12" t="s">
        <v>90</v>
      </c>
      <c r="AW136" s="12" t="s">
        <v>42</v>
      </c>
      <c r="AX136" s="12" t="s">
        <v>82</v>
      </c>
      <c r="AY136" s="149" t="s">
        <v>146</v>
      </c>
    </row>
    <row r="137" spans="2:65" s="13" customFormat="1" ht="11.25">
      <c r="B137" s="154"/>
      <c r="D137" s="146" t="s">
        <v>159</v>
      </c>
      <c r="E137" s="155" t="s">
        <v>44</v>
      </c>
      <c r="F137" s="156" t="s">
        <v>690</v>
      </c>
      <c r="H137" s="157">
        <v>22.17</v>
      </c>
      <c r="I137" s="158"/>
      <c r="L137" s="154"/>
      <c r="M137" s="159"/>
      <c r="T137" s="160"/>
      <c r="AT137" s="155" t="s">
        <v>159</v>
      </c>
      <c r="AU137" s="155" t="s">
        <v>92</v>
      </c>
      <c r="AV137" s="13" t="s">
        <v>92</v>
      </c>
      <c r="AW137" s="13" t="s">
        <v>42</v>
      </c>
      <c r="AX137" s="13" t="s">
        <v>82</v>
      </c>
      <c r="AY137" s="155" t="s">
        <v>146</v>
      </c>
    </row>
    <row r="138" spans="2:65" s="13" customFormat="1" ht="11.25">
      <c r="B138" s="154"/>
      <c r="D138" s="146" t="s">
        <v>159</v>
      </c>
      <c r="E138" s="155" t="s">
        <v>44</v>
      </c>
      <c r="F138" s="156" t="s">
        <v>701</v>
      </c>
      <c r="H138" s="157">
        <v>-0.376</v>
      </c>
      <c r="I138" s="158"/>
      <c r="L138" s="154"/>
      <c r="M138" s="159"/>
      <c r="T138" s="160"/>
      <c r="AT138" s="155" t="s">
        <v>159</v>
      </c>
      <c r="AU138" s="155" t="s">
        <v>92</v>
      </c>
      <c r="AV138" s="13" t="s">
        <v>92</v>
      </c>
      <c r="AW138" s="13" t="s">
        <v>42</v>
      </c>
      <c r="AX138" s="13" t="s">
        <v>82</v>
      </c>
      <c r="AY138" s="155" t="s">
        <v>146</v>
      </c>
    </row>
    <row r="139" spans="2:65" s="14" customFormat="1" ht="11.25">
      <c r="B139" s="161"/>
      <c r="D139" s="146" t="s">
        <v>159</v>
      </c>
      <c r="E139" s="162" t="s">
        <v>44</v>
      </c>
      <c r="F139" s="163" t="s">
        <v>281</v>
      </c>
      <c r="H139" s="164">
        <v>21.794</v>
      </c>
      <c r="I139" s="165"/>
      <c r="L139" s="161"/>
      <c r="M139" s="166"/>
      <c r="T139" s="167"/>
      <c r="AT139" s="162" t="s">
        <v>159</v>
      </c>
      <c r="AU139" s="162" t="s">
        <v>92</v>
      </c>
      <c r="AV139" s="14" t="s">
        <v>153</v>
      </c>
      <c r="AW139" s="14" t="s">
        <v>42</v>
      </c>
      <c r="AX139" s="14" t="s">
        <v>90</v>
      </c>
      <c r="AY139" s="162" t="s">
        <v>146</v>
      </c>
    </row>
    <row r="140" spans="2:65" s="13" customFormat="1" ht="11.25">
      <c r="B140" s="154"/>
      <c r="D140" s="146" t="s">
        <v>159</v>
      </c>
      <c r="F140" s="156" t="s">
        <v>711</v>
      </c>
      <c r="H140" s="157">
        <v>43.588000000000001</v>
      </c>
      <c r="I140" s="158"/>
      <c r="L140" s="154"/>
      <c r="M140" s="159"/>
      <c r="T140" s="160"/>
      <c r="AT140" s="155" t="s">
        <v>159</v>
      </c>
      <c r="AU140" s="155" t="s">
        <v>92</v>
      </c>
      <c r="AV140" s="13" t="s">
        <v>92</v>
      </c>
      <c r="AW140" s="13" t="s">
        <v>4</v>
      </c>
      <c r="AX140" s="13" t="s">
        <v>90</v>
      </c>
      <c r="AY140" s="155" t="s">
        <v>146</v>
      </c>
    </row>
    <row r="141" spans="2:65" s="1" customFormat="1" ht="24.2" customHeight="1">
      <c r="B141" s="34"/>
      <c r="C141" s="129" t="s">
        <v>189</v>
      </c>
      <c r="D141" s="129" t="s">
        <v>148</v>
      </c>
      <c r="E141" s="130" t="s">
        <v>712</v>
      </c>
      <c r="F141" s="131" t="s">
        <v>713</v>
      </c>
      <c r="G141" s="132" t="s">
        <v>183</v>
      </c>
      <c r="H141" s="133">
        <v>15.156000000000001</v>
      </c>
      <c r="I141" s="134"/>
      <c r="J141" s="135">
        <f>ROUND(I141*H141,2)</f>
        <v>0</v>
      </c>
      <c r="K141" s="131" t="s">
        <v>152</v>
      </c>
      <c r="L141" s="34"/>
      <c r="M141" s="136" t="s">
        <v>44</v>
      </c>
      <c r="N141" s="137" t="s">
        <v>53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153</v>
      </c>
      <c r="AT141" s="140" t="s">
        <v>148</v>
      </c>
      <c r="AU141" s="140" t="s">
        <v>92</v>
      </c>
      <c r="AY141" s="18" t="s">
        <v>146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8" t="s">
        <v>90</v>
      </c>
      <c r="BK141" s="141">
        <f>ROUND(I141*H141,2)</f>
        <v>0</v>
      </c>
      <c r="BL141" s="18" t="s">
        <v>153</v>
      </c>
      <c r="BM141" s="140" t="s">
        <v>714</v>
      </c>
    </row>
    <row r="142" spans="2:65" s="1" customFormat="1" ht="11.25">
      <c r="B142" s="34"/>
      <c r="D142" s="142" t="s">
        <v>155</v>
      </c>
      <c r="F142" s="143" t="s">
        <v>715</v>
      </c>
      <c r="I142" s="144"/>
      <c r="L142" s="34"/>
      <c r="M142" s="145"/>
      <c r="T142" s="55"/>
      <c r="AT142" s="18" t="s">
        <v>155</v>
      </c>
      <c r="AU142" s="18" t="s">
        <v>92</v>
      </c>
    </row>
    <row r="143" spans="2:65" s="12" customFormat="1" ht="11.25">
      <c r="B143" s="148"/>
      <c r="D143" s="146" t="s">
        <v>159</v>
      </c>
      <c r="E143" s="149" t="s">
        <v>44</v>
      </c>
      <c r="F143" s="150" t="s">
        <v>689</v>
      </c>
      <c r="H143" s="149" t="s">
        <v>44</v>
      </c>
      <c r="I143" s="151"/>
      <c r="L143" s="148"/>
      <c r="M143" s="152"/>
      <c r="T143" s="153"/>
      <c r="AT143" s="149" t="s">
        <v>159</v>
      </c>
      <c r="AU143" s="149" t="s">
        <v>92</v>
      </c>
      <c r="AV143" s="12" t="s">
        <v>90</v>
      </c>
      <c r="AW143" s="12" t="s">
        <v>42</v>
      </c>
      <c r="AX143" s="12" t="s">
        <v>82</v>
      </c>
      <c r="AY143" s="149" t="s">
        <v>146</v>
      </c>
    </row>
    <row r="144" spans="2:65" s="12" customFormat="1" ht="11.25">
      <c r="B144" s="148"/>
      <c r="D144" s="146" t="s">
        <v>159</v>
      </c>
      <c r="E144" s="149" t="s">
        <v>44</v>
      </c>
      <c r="F144" s="150" t="s">
        <v>716</v>
      </c>
      <c r="H144" s="149" t="s">
        <v>44</v>
      </c>
      <c r="I144" s="151"/>
      <c r="L144" s="148"/>
      <c r="M144" s="152"/>
      <c r="T144" s="153"/>
      <c r="AT144" s="149" t="s">
        <v>159</v>
      </c>
      <c r="AU144" s="149" t="s">
        <v>92</v>
      </c>
      <c r="AV144" s="12" t="s">
        <v>90</v>
      </c>
      <c r="AW144" s="12" t="s">
        <v>42</v>
      </c>
      <c r="AX144" s="12" t="s">
        <v>82</v>
      </c>
      <c r="AY144" s="149" t="s">
        <v>146</v>
      </c>
    </row>
    <row r="145" spans="2:65" s="13" customFormat="1" ht="11.25">
      <c r="B145" s="154"/>
      <c r="D145" s="146" t="s">
        <v>159</v>
      </c>
      <c r="E145" s="155" t="s">
        <v>44</v>
      </c>
      <c r="F145" s="156" t="s">
        <v>717</v>
      </c>
      <c r="H145" s="157">
        <v>7.8E-2</v>
      </c>
      <c r="I145" s="158"/>
      <c r="L145" s="154"/>
      <c r="M145" s="159"/>
      <c r="T145" s="160"/>
      <c r="AT145" s="155" t="s">
        <v>159</v>
      </c>
      <c r="AU145" s="155" t="s">
        <v>92</v>
      </c>
      <c r="AV145" s="13" t="s">
        <v>92</v>
      </c>
      <c r="AW145" s="13" t="s">
        <v>42</v>
      </c>
      <c r="AX145" s="13" t="s">
        <v>82</v>
      </c>
      <c r="AY145" s="155" t="s">
        <v>146</v>
      </c>
    </row>
    <row r="146" spans="2:65" s="13" customFormat="1" ht="11.25">
      <c r="B146" s="154"/>
      <c r="D146" s="146" t="s">
        <v>159</v>
      </c>
      <c r="E146" s="155" t="s">
        <v>44</v>
      </c>
      <c r="F146" s="156" t="s">
        <v>718</v>
      </c>
      <c r="H146" s="157">
        <v>0.29799999999999999</v>
      </c>
      <c r="I146" s="158"/>
      <c r="L146" s="154"/>
      <c r="M146" s="159"/>
      <c r="T146" s="160"/>
      <c r="AT146" s="155" t="s">
        <v>159</v>
      </c>
      <c r="AU146" s="155" t="s">
        <v>92</v>
      </c>
      <c r="AV146" s="13" t="s">
        <v>92</v>
      </c>
      <c r="AW146" s="13" t="s">
        <v>42</v>
      </c>
      <c r="AX146" s="13" t="s">
        <v>82</v>
      </c>
      <c r="AY146" s="155" t="s">
        <v>146</v>
      </c>
    </row>
    <row r="147" spans="2:65" s="15" customFormat="1" ht="11.25">
      <c r="B147" s="168"/>
      <c r="D147" s="146" t="s">
        <v>159</v>
      </c>
      <c r="E147" s="169" t="s">
        <v>44</v>
      </c>
      <c r="F147" s="170" t="s">
        <v>342</v>
      </c>
      <c r="H147" s="171">
        <v>0.376</v>
      </c>
      <c r="I147" s="172"/>
      <c r="L147" s="168"/>
      <c r="M147" s="173"/>
      <c r="T147" s="174"/>
      <c r="AT147" s="169" t="s">
        <v>159</v>
      </c>
      <c r="AU147" s="169" t="s">
        <v>92</v>
      </c>
      <c r="AV147" s="15" t="s">
        <v>169</v>
      </c>
      <c r="AW147" s="15" t="s">
        <v>42</v>
      </c>
      <c r="AX147" s="15" t="s">
        <v>82</v>
      </c>
      <c r="AY147" s="169" t="s">
        <v>146</v>
      </c>
    </row>
    <row r="148" spans="2:65" s="13" customFormat="1" ht="11.25">
      <c r="B148" s="154"/>
      <c r="D148" s="146" t="s">
        <v>159</v>
      </c>
      <c r="E148" s="155" t="s">
        <v>44</v>
      </c>
      <c r="F148" s="156" t="s">
        <v>719</v>
      </c>
      <c r="H148" s="157">
        <v>14.78</v>
      </c>
      <c r="I148" s="158"/>
      <c r="L148" s="154"/>
      <c r="M148" s="159"/>
      <c r="T148" s="160"/>
      <c r="AT148" s="155" t="s">
        <v>159</v>
      </c>
      <c r="AU148" s="155" t="s">
        <v>92</v>
      </c>
      <c r="AV148" s="13" t="s">
        <v>92</v>
      </c>
      <c r="AW148" s="13" t="s">
        <v>42</v>
      </c>
      <c r="AX148" s="13" t="s">
        <v>82</v>
      </c>
      <c r="AY148" s="155" t="s">
        <v>146</v>
      </c>
    </row>
    <row r="149" spans="2:65" s="15" customFormat="1" ht="11.25">
      <c r="B149" s="168"/>
      <c r="D149" s="146" t="s">
        <v>159</v>
      </c>
      <c r="E149" s="169" t="s">
        <v>44</v>
      </c>
      <c r="F149" s="170" t="s">
        <v>342</v>
      </c>
      <c r="H149" s="171">
        <v>14.78</v>
      </c>
      <c r="I149" s="172"/>
      <c r="L149" s="168"/>
      <c r="M149" s="173"/>
      <c r="T149" s="174"/>
      <c r="AT149" s="169" t="s">
        <v>159</v>
      </c>
      <c r="AU149" s="169" t="s">
        <v>92</v>
      </c>
      <c r="AV149" s="15" t="s">
        <v>169</v>
      </c>
      <c r="AW149" s="15" t="s">
        <v>42</v>
      </c>
      <c r="AX149" s="15" t="s">
        <v>82</v>
      </c>
      <c r="AY149" s="169" t="s">
        <v>146</v>
      </c>
    </row>
    <row r="150" spans="2:65" s="14" customFormat="1" ht="11.25">
      <c r="B150" s="161"/>
      <c r="D150" s="146" t="s">
        <v>159</v>
      </c>
      <c r="E150" s="162" t="s">
        <v>44</v>
      </c>
      <c r="F150" s="163" t="s">
        <v>281</v>
      </c>
      <c r="H150" s="164">
        <v>15.156000000000001</v>
      </c>
      <c r="I150" s="165"/>
      <c r="L150" s="161"/>
      <c r="M150" s="166"/>
      <c r="T150" s="167"/>
      <c r="AT150" s="162" t="s">
        <v>159</v>
      </c>
      <c r="AU150" s="162" t="s">
        <v>92</v>
      </c>
      <c r="AV150" s="14" t="s">
        <v>153</v>
      </c>
      <c r="AW150" s="14" t="s">
        <v>42</v>
      </c>
      <c r="AX150" s="14" t="s">
        <v>90</v>
      </c>
      <c r="AY150" s="162" t="s">
        <v>146</v>
      </c>
    </row>
    <row r="151" spans="2:65" s="1" customFormat="1" ht="16.5" customHeight="1">
      <c r="B151" s="34"/>
      <c r="C151" s="178" t="s">
        <v>196</v>
      </c>
      <c r="D151" s="178" t="s">
        <v>720</v>
      </c>
      <c r="E151" s="179" t="s">
        <v>721</v>
      </c>
      <c r="F151" s="180" t="s">
        <v>722</v>
      </c>
      <c r="G151" s="181" t="s">
        <v>295</v>
      </c>
      <c r="H151" s="182">
        <v>25.440999999999999</v>
      </c>
      <c r="I151" s="183"/>
      <c r="J151" s="184">
        <f>ROUND(I151*H151,2)</f>
        <v>0</v>
      </c>
      <c r="K151" s="180" t="s">
        <v>152</v>
      </c>
      <c r="L151" s="185"/>
      <c r="M151" s="186" t="s">
        <v>44</v>
      </c>
      <c r="N151" s="187" t="s">
        <v>53</v>
      </c>
      <c r="P151" s="138">
        <f>O151*H151</f>
        <v>0</v>
      </c>
      <c r="Q151" s="138">
        <v>1</v>
      </c>
      <c r="R151" s="138">
        <f>Q151*H151</f>
        <v>25.440999999999999</v>
      </c>
      <c r="S151" s="138">
        <v>0</v>
      </c>
      <c r="T151" s="139">
        <f>S151*H151</f>
        <v>0</v>
      </c>
      <c r="AR151" s="140" t="s">
        <v>203</v>
      </c>
      <c r="AT151" s="140" t="s">
        <v>720</v>
      </c>
      <c r="AU151" s="140" t="s">
        <v>92</v>
      </c>
      <c r="AY151" s="18" t="s">
        <v>146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90</v>
      </c>
      <c r="BK151" s="141">
        <f>ROUND(I151*H151,2)</f>
        <v>0</v>
      </c>
      <c r="BL151" s="18" t="s">
        <v>153</v>
      </c>
      <c r="BM151" s="140" t="s">
        <v>723</v>
      </c>
    </row>
    <row r="152" spans="2:65" s="1" customFormat="1" ht="19.5">
      <c r="B152" s="34"/>
      <c r="D152" s="146" t="s">
        <v>157</v>
      </c>
      <c r="F152" s="147" t="s">
        <v>724</v>
      </c>
      <c r="I152" s="144"/>
      <c r="L152" s="34"/>
      <c r="M152" s="145"/>
      <c r="T152" s="55"/>
      <c r="AT152" s="18" t="s">
        <v>157</v>
      </c>
      <c r="AU152" s="18" t="s">
        <v>92</v>
      </c>
    </row>
    <row r="153" spans="2:65" s="12" customFormat="1" ht="11.25">
      <c r="B153" s="148"/>
      <c r="D153" s="146" t="s">
        <v>159</v>
      </c>
      <c r="E153" s="149" t="s">
        <v>44</v>
      </c>
      <c r="F153" s="150" t="s">
        <v>689</v>
      </c>
      <c r="H153" s="149" t="s">
        <v>44</v>
      </c>
      <c r="I153" s="151"/>
      <c r="L153" s="148"/>
      <c r="M153" s="152"/>
      <c r="T153" s="153"/>
      <c r="AT153" s="149" t="s">
        <v>159</v>
      </c>
      <c r="AU153" s="149" t="s">
        <v>92</v>
      </c>
      <c r="AV153" s="12" t="s">
        <v>90</v>
      </c>
      <c r="AW153" s="12" t="s">
        <v>42</v>
      </c>
      <c r="AX153" s="12" t="s">
        <v>82</v>
      </c>
      <c r="AY153" s="149" t="s">
        <v>146</v>
      </c>
    </row>
    <row r="154" spans="2:65" s="13" customFormat="1" ht="11.25">
      <c r="B154" s="154"/>
      <c r="D154" s="146" t="s">
        <v>159</v>
      </c>
      <c r="E154" s="155" t="s">
        <v>44</v>
      </c>
      <c r="F154" s="156" t="s">
        <v>725</v>
      </c>
      <c r="H154" s="157">
        <v>13.39</v>
      </c>
      <c r="I154" s="158"/>
      <c r="L154" s="154"/>
      <c r="M154" s="159"/>
      <c r="T154" s="160"/>
      <c r="AT154" s="155" t="s">
        <v>159</v>
      </c>
      <c r="AU154" s="155" t="s">
        <v>92</v>
      </c>
      <c r="AV154" s="13" t="s">
        <v>92</v>
      </c>
      <c r="AW154" s="13" t="s">
        <v>42</v>
      </c>
      <c r="AX154" s="13" t="s">
        <v>90</v>
      </c>
      <c r="AY154" s="155" t="s">
        <v>146</v>
      </c>
    </row>
    <row r="155" spans="2:65" s="13" customFormat="1" ht="11.25">
      <c r="B155" s="154"/>
      <c r="D155" s="146" t="s">
        <v>159</v>
      </c>
      <c r="F155" s="156" t="s">
        <v>726</v>
      </c>
      <c r="H155" s="157">
        <v>25.440999999999999</v>
      </c>
      <c r="I155" s="158"/>
      <c r="L155" s="154"/>
      <c r="M155" s="159"/>
      <c r="T155" s="160"/>
      <c r="AT155" s="155" t="s">
        <v>159</v>
      </c>
      <c r="AU155" s="155" t="s">
        <v>92</v>
      </c>
      <c r="AV155" s="13" t="s">
        <v>92</v>
      </c>
      <c r="AW155" s="13" t="s">
        <v>4</v>
      </c>
      <c r="AX155" s="13" t="s">
        <v>90</v>
      </c>
      <c r="AY155" s="155" t="s">
        <v>146</v>
      </c>
    </row>
    <row r="156" spans="2:65" s="1" customFormat="1" ht="37.9" customHeight="1">
      <c r="B156" s="34"/>
      <c r="C156" s="129" t="s">
        <v>203</v>
      </c>
      <c r="D156" s="129" t="s">
        <v>148</v>
      </c>
      <c r="E156" s="130" t="s">
        <v>727</v>
      </c>
      <c r="F156" s="131" t="s">
        <v>728</v>
      </c>
      <c r="G156" s="132" t="s">
        <v>183</v>
      </c>
      <c r="H156" s="133">
        <v>11.675000000000001</v>
      </c>
      <c r="I156" s="134"/>
      <c r="J156" s="135">
        <f>ROUND(I156*H156,2)</f>
        <v>0</v>
      </c>
      <c r="K156" s="131" t="s">
        <v>152</v>
      </c>
      <c r="L156" s="34"/>
      <c r="M156" s="136" t="s">
        <v>44</v>
      </c>
      <c r="N156" s="137" t="s">
        <v>53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153</v>
      </c>
      <c r="AT156" s="140" t="s">
        <v>148</v>
      </c>
      <c r="AU156" s="140" t="s">
        <v>92</v>
      </c>
      <c r="AY156" s="18" t="s">
        <v>146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8" t="s">
        <v>90</v>
      </c>
      <c r="BK156" s="141">
        <f>ROUND(I156*H156,2)</f>
        <v>0</v>
      </c>
      <c r="BL156" s="18" t="s">
        <v>153</v>
      </c>
      <c r="BM156" s="140" t="s">
        <v>729</v>
      </c>
    </row>
    <row r="157" spans="2:65" s="1" customFormat="1" ht="11.25">
      <c r="B157" s="34"/>
      <c r="D157" s="142" t="s">
        <v>155</v>
      </c>
      <c r="F157" s="143" t="s">
        <v>730</v>
      </c>
      <c r="I157" s="144"/>
      <c r="L157" s="34"/>
      <c r="M157" s="145"/>
      <c r="T157" s="55"/>
      <c r="AT157" s="18" t="s">
        <v>155</v>
      </c>
      <c r="AU157" s="18" t="s">
        <v>92</v>
      </c>
    </row>
    <row r="158" spans="2:65" s="12" customFormat="1" ht="11.25">
      <c r="B158" s="148"/>
      <c r="D158" s="146" t="s">
        <v>159</v>
      </c>
      <c r="E158" s="149" t="s">
        <v>44</v>
      </c>
      <c r="F158" s="150" t="s">
        <v>689</v>
      </c>
      <c r="H158" s="149" t="s">
        <v>44</v>
      </c>
      <c r="I158" s="151"/>
      <c r="L158" s="148"/>
      <c r="M158" s="152"/>
      <c r="T158" s="153"/>
      <c r="AT158" s="149" t="s">
        <v>159</v>
      </c>
      <c r="AU158" s="149" t="s">
        <v>92</v>
      </c>
      <c r="AV158" s="12" t="s">
        <v>90</v>
      </c>
      <c r="AW158" s="12" t="s">
        <v>42</v>
      </c>
      <c r="AX158" s="12" t="s">
        <v>82</v>
      </c>
      <c r="AY158" s="149" t="s">
        <v>146</v>
      </c>
    </row>
    <row r="159" spans="2:65" s="13" customFormat="1" ht="11.25">
      <c r="B159" s="154"/>
      <c r="D159" s="146" t="s">
        <v>159</v>
      </c>
      <c r="E159" s="155" t="s">
        <v>44</v>
      </c>
      <c r="F159" s="156" t="s">
        <v>731</v>
      </c>
      <c r="H159" s="157">
        <v>11.675000000000001</v>
      </c>
      <c r="I159" s="158"/>
      <c r="L159" s="154"/>
      <c r="M159" s="159"/>
      <c r="T159" s="160"/>
      <c r="AT159" s="155" t="s">
        <v>159</v>
      </c>
      <c r="AU159" s="155" t="s">
        <v>92</v>
      </c>
      <c r="AV159" s="13" t="s">
        <v>92</v>
      </c>
      <c r="AW159" s="13" t="s">
        <v>42</v>
      </c>
      <c r="AX159" s="13" t="s">
        <v>90</v>
      </c>
      <c r="AY159" s="155" t="s">
        <v>146</v>
      </c>
    </row>
    <row r="160" spans="2:65" s="1" customFormat="1" ht="16.5" customHeight="1">
      <c r="B160" s="34"/>
      <c r="C160" s="178" t="s">
        <v>187</v>
      </c>
      <c r="D160" s="178" t="s">
        <v>720</v>
      </c>
      <c r="E160" s="179" t="s">
        <v>732</v>
      </c>
      <c r="F160" s="180" t="s">
        <v>733</v>
      </c>
      <c r="G160" s="181" t="s">
        <v>295</v>
      </c>
      <c r="H160" s="182">
        <v>23.35</v>
      </c>
      <c r="I160" s="183"/>
      <c r="J160" s="184">
        <f>ROUND(I160*H160,2)</f>
        <v>0</v>
      </c>
      <c r="K160" s="180" t="s">
        <v>152</v>
      </c>
      <c r="L160" s="185"/>
      <c r="M160" s="186" t="s">
        <v>44</v>
      </c>
      <c r="N160" s="187" t="s">
        <v>53</v>
      </c>
      <c r="P160" s="138">
        <f>O160*H160</f>
        <v>0</v>
      </c>
      <c r="Q160" s="138">
        <v>1</v>
      </c>
      <c r="R160" s="138">
        <f>Q160*H160</f>
        <v>23.35</v>
      </c>
      <c r="S160" s="138">
        <v>0</v>
      </c>
      <c r="T160" s="139">
        <f>S160*H160</f>
        <v>0</v>
      </c>
      <c r="AR160" s="140" t="s">
        <v>203</v>
      </c>
      <c r="AT160" s="140" t="s">
        <v>720</v>
      </c>
      <c r="AU160" s="140" t="s">
        <v>92</v>
      </c>
      <c r="AY160" s="18" t="s">
        <v>146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8" t="s">
        <v>90</v>
      </c>
      <c r="BK160" s="141">
        <f>ROUND(I160*H160,2)</f>
        <v>0</v>
      </c>
      <c r="BL160" s="18" t="s">
        <v>153</v>
      </c>
      <c r="BM160" s="140" t="s">
        <v>734</v>
      </c>
    </row>
    <row r="161" spans="2:65" s="1" customFormat="1" ht="19.5">
      <c r="B161" s="34"/>
      <c r="D161" s="146" t="s">
        <v>157</v>
      </c>
      <c r="F161" s="147" t="s">
        <v>710</v>
      </c>
      <c r="I161" s="144"/>
      <c r="L161" s="34"/>
      <c r="M161" s="145"/>
      <c r="T161" s="55"/>
      <c r="AT161" s="18" t="s">
        <v>157</v>
      </c>
      <c r="AU161" s="18" t="s">
        <v>92</v>
      </c>
    </row>
    <row r="162" spans="2:65" s="12" customFormat="1" ht="11.25">
      <c r="B162" s="148"/>
      <c r="D162" s="146" t="s">
        <v>159</v>
      </c>
      <c r="E162" s="149" t="s">
        <v>44</v>
      </c>
      <c r="F162" s="150" t="s">
        <v>689</v>
      </c>
      <c r="H162" s="149" t="s">
        <v>44</v>
      </c>
      <c r="I162" s="151"/>
      <c r="L162" s="148"/>
      <c r="M162" s="152"/>
      <c r="T162" s="153"/>
      <c r="AT162" s="149" t="s">
        <v>159</v>
      </c>
      <c r="AU162" s="149" t="s">
        <v>92</v>
      </c>
      <c r="AV162" s="12" t="s">
        <v>90</v>
      </c>
      <c r="AW162" s="12" t="s">
        <v>42</v>
      </c>
      <c r="AX162" s="12" t="s">
        <v>82</v>
      </c>
      <c r="AY162" s="149" t="s">
        <v>146</v>
      </c>
    </row>
    <row r="163" spans="2:65" s="13" customFormat="1" ht="11.25">
      <c r="B163" s="154"/>
      <c r="D163" s="146" t="s">
        <v>159</v>
      </c>
      <c r="E163" s="155" t="s">
        <v>44</v>
      </c>
      <c r="F163" s="156" t="s">
        <v>731</v>
      </c>
      <c r="H163" s="157">
        <v>11.675000000000001</v>
      </c>
      <c r="I163" s="158"/>
      <c r="L163" s="154"/>
      <c r="M163" s="159"/>
      <c r="T163" s="160"/>
      <c r="AT163" s="155" t="s">
        <v>159</v>
      </c>
      <c r="AU163" s="155" t="s">
        <v>92</v>
      </c>
      <c r="AV163" s="13" t="s">
        <v>92</v>
      </c>
      <c r="AW163" s="13" t="s">
        <v>42</v>
      </c>
      <c r="AX163" s="13" t="s">
        <v>90</v>
      </c>
      <c r="AY163" s="155" t="s">
        <v>146</v>
      </c>
    </row>
    <row r="164" spans="2:65" s="13" customFormat="1" ht="11.25">
      <c r="B164" s="154"/>
      <c r="D164" s="146" t="s">
        <v>159</v>
      </c>
      <c r="F164" s="156" t="s">
        <v>735</v>
      </c>
      <c r="H164" s="157">
        <v>23.35</v>
      </c>
      <c r="I164" s="158"/>
      <c r="L164" s="154"/>
      <c r="M164" s="159"/>
      <c r="T164" s="160"/>
      <c r="AT164" s="155" t="s">
        <v>159</v>
      </c>
      <c r="AU164" s="155" t="s">
        <v>92</v>
      </c>
      <c r="AV164" s="13" t="s">
        <v>92</v>
      </c>
      <c r="AW164" s="13" t="s">
        <v>4</v>
      </c>
      <c r="AX164" s="13" t="s">
        <v>90</v>
      </c>
      <c r="AY164" s="155" t="s">
        <v>146</v>
      </c>
    </row>
    <row r="165" spans="2:65" s="11" customFormat="1" ht="22.9" customHeight="1">
      <c r="B165" s="117"/>
      <c r="D165" s="118" t="s">
        <v>81</v>
      </c>
      <c r="E165" s="127" t="s">
        <v>92</v>
      </c>
      <c r="F165" s="127" t="s">
        <v>736</v>
      </c>
      <c r="I165" s="120"/>
      <c r="J165" s="128">
        <f>BK165</f>
        <v>0</v>
      </c>
      <c r="L165" s="117"/>
      <c r="M165" s="122"/>
      <c r="P165" s="123">
        <f>SUM(P166:P208)</f>
        <v>0</v>
      </c>
      <c r="R165" s="123">
        <f>SUM(R166:R208)</f>
        <v>1.4410423400000001</v>
      </c>
      <c r="T165" s="124">
        <f>SUM(T166:T208)</f>
        <v>0</v>
      </c>
      <c r="AR165" s="118" t="s">
        <v>90</v>
      </c>
      <c r="AT165" s="125" t="s">
        <v>81</v>
      </c>
      <c r="AU165" s="125" t="s">
        <v>90</v>
      </c>
      <c r="AY165" s="118" t="s">
        <v>146</v>
      </c>
      <c r="BK165" s="126">
        <f>SUM(BK166:BK208)</f>
        <v>0</v>
      </c>
    </row>
    <row r="166" spans="2:65" s="1" customFormat="1" ht="37.9" customHeight="1">
      <c r="B166" s="34"/>
      <c r="C166" s="129" t="s">
        <v>215</v>
      </c>
      <c r="D166" s="129" t="s">
        <v>148</v>
      </c>
      <c r="E166" s="130" t="s">
        <v>737</v>
      </c>
      <c r="F166" s="131" t="s">
        <v>738</v>
      </c>
      <c r="G166" s="132" t="s">
        <v>381</v>
      </c>
      <c r="H166" s="133">
        <v>1</v>
      </c>
      <c r="I166" s="134"/>
      <c r="J166" s="135">
        <f>ROUND(I166*H166,2)</f>
        <v>0</v>
      </c>
      <c r="K166" s="131" t="s">
        <v>152</v>
      </c>
      <c r="L166" s="34"/>
      <c r="M166" s="136" t="s">
        <v>44</v>
      </c>
      <c r="N166" s="137" t="s">
        <v>53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153</v>
      </c>
      <c r="AT166" s="140" t="s">
        <v>148</v>
      </c>
      <c r="AU166" s="140" t="s">
        <v>92</v>
      </c>
      <c r="AY166" s="18" t="s">
        <v>146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90</v>
      </c>
      <c r="BK166" s="141">
        <f>ROUND(I166*H166,2)</f>
        <v>0</v>
      </c>
      <c r="BL166" s="18" t="s">
        <v>153</v>
      </c>
      <c r="BM166" s="140" t="s">
        <v>739</v>
      </c>
    </row>
    <row r="167" spans="2:65" s="1" customFormat="1" ht="11.25">
      <c r="B167" s="34"/>
      <c r="D167" s="142" t="s">
        <v>155</v>
      </c>
      <c r="F167" s="143" t="s">
        <v>740</v>
      </c>
      <c r="I167" s="144"/>
      <c r="L167" s="34"/>
      <c r="M167" s="145"/>
      <c r="T167" s="55"/>
      <c r="AT167" s="18" t="s">
        <v>155</v>
      </c>
      <c r="AU167" s="18" t="s">
        <v>92</v>
      </c>
    </row>
    <row r="168" spans="2:65" s="12" customFormat="1" ht="11.25">
      <c r="B168" s="148"/>
      <c r="D168" s="146" t="s">
        <v>159</v>
      </c>
      <c r="E168" s="149" t="s">
        <v>44</v>
      </c>
      <c r="F168" s="150" t="s">
        <v>689</v>
      </c>
      <c r="H168" s="149" t="s">
        <v>44</v>
      </c>
      <c r="I168" s="151"/>
      <c r="L168" s="148"/>
      <c r="M168" s="152"/>
      <c r="T168" s="153"/>
      <c r="AT168" s="149" t="s">
        <v>159</v>
      </c>
      <c r="AU168" s="149" t="s">
        <v>92</v>
      </c>
      <c r="AV168" s="12" t="s">
        <v>90</v>
      </c>
      <c r="AW168" s="12" t="s">
        <v>42</v>
      </c>
      <c r="AX168" s="12" t="s">
        <v>82</v>
      </c>
      <c r="AY168" s="149" t="s">
        <v>146</v>
      </c>
    </row>
    <row r="169" spans="2:65" s="13" customFormat="1" ht="11.25">
      <c r="B169" s="154"/>
      <c r="D169" s="146" t="s">
        <v>159</v>
      </c>
      <c r="E169" s="155" t="s">
        <v>44</v>
      </c>
      <c r="F169" s="156" t="s">
        <v>741</v>
      </c>
      <c r="H169" s="157">
        <v>1</v>
      </c>
      <c r="I169" s="158"/>
      <c r="L169" s="154"/>
      <c r="M169" s="159"/>
      <c r="T169" s="160"/>
      <c r="AT169" s="155" t="s">
        <v>159</v>
      </c>
      <c r="AU169" s="155" t="s">
        <v>92</v>
      </c>
      <c r="AV169" s="13" t="s">
        <v>92</v>
      </c>
      <c r="AW169" s="13" t="s">
        <v>42</v>
      </c>
      <c r="AX169" s="13" t="s">
        <v>90</v>
      </c>
      <c r="AY169" s="155" t="s">
        <v>146</v>
      </c>
    </row>
    <row r="170" spans="2:65" s="1" customFormat="1" ht="16.5" customHeight="1">
      <c r="B170" s="34"/>
      <c r="C170" s="178" t="s">
        <v>222</v>
      </c>
      <c r="D170" s="178" t="s">
        <v>720</v>
      </c>
      <c r="E170" s="179" t="s">
        <v>742</v>
      </c>
      <c r="F170" s="180" t="s">
        <v>743</v>
      </c>
      <c r="G170" s="181" t="s">
        <v>192</v>
      </c>
      <c r="H170" s="182">
        <v>0.5</v>
      </c>
      <c r="I170" s="183"/>
      <c r="J170" s="184">
        <f>ROUND(I170*H170,2)</f>
        <v>0</v>
      </c>
      <c r="K170" s="180" t="s">
        <v>152</v>
      </c>
      <c r="L170" s="185"/>
      <c r="M170" s="186" t="s">
        <v>44</v>
      </c>
      <c r="N170" s="187" t="s">
        <v>53</v>
      </c>
      <c r="P170" s="138">
        <f>O170*H170</f>
        <v>0</v>
      </c>
      <c r="Q170" s="138">
        <v>8.1399999999999997E-3</v>
      </c>
      <c r="R170" s="138">
        <f>Q170*H170</f>
        <v>4.0699999999999998E-3</v>
      </c>
      <c r="S170" s="138">
        <v>0</v>
      </c>
      <c r="T170" s="139">
        <f>S170*H170</f>
        <v>0</v>
      </c>
      <c r="AR170" s="140" t="s">
        <v>203</v>
      </c>
      <c r="AT170" s="140" t="s">
        <v>720</v>
      </c>
      <c r="AU170" s="140" t="s">
        <v>92</v>
      </c>
      <c r="AY170" s="18" t="s">
        <v>146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8" t="s">
        <v>90</v>
      </c>
      <c r="BK170" s="141">
        <f>ROUND(I170*H170,2)</f>
        <v>0</v>
      </c>
      <c r="BL170" s="18" t="s">
        <v>153</v>
      </c>
      <c r="BM170" s="140" t="s">
        <v>744</v>
      </c>
    </row>
    <row r="171" spans="2:65" s="12" customFormat="1" ht="11.25">
      <c r="B171" s="148"/>
      <c r="D171" s="146" t="s">
        <v>159</v>
      </c>
      <c r="E171" s="149" t="s">
        <v>44</v>
      </c>
      <c r="F171" s="150" t="s">
        <v>689</v>
      </c>
      <c r="H171" s="149" t="s">
        <v>44</v>
      </c>
      <c r="I171" s="151"/>
      <c r="L171" s="148"/>
      <c r="M171" s="152"/>
      <c r="T171" s="153"/>
      <c r="AT171" s="149" t="s">
        <v>159</v>
      </c>
      <c r="AU171" s="149" t="s">
        <v>92</v>
      </c>
      <c r="AV171" s="12" t="s">
        <v>90</v>
      </c>
      <c r="AW171" s="12" t="s">
        <v>42</v>
      </c>
      <c r="AX171" s="12" t="s">
        <v>82</v>
      </c>
      <c r="AY171" s="149" t="s">
        <v>146</v>
      </c>
    </row>
    <row r="172" spans="2:65" s="13" customFormat="1" ht="11.25">
      <c r="B172" s="154"/>
      <c r="D172" s="146" t="s">
        <v>159</v>
      </c>
      <c r="E172" s="155" t="s">
        <v>44</v>
      </c>
      <c r="F172" s="156" t="s">
        <v>745</v>
      </c>
      <c r="H172" s="157">
        <v>0.5</v>
      </c>
      <c r="I172" s="158"/>
      <c r="L172" s="154"/>
      <c r="M172" s="159"/>
      <c r="T172" s="160"/>
      <c r="AT172" s="155" t="s">
        <v>159</v>
      </c>
      <c r="AU172" s="155" t="s">
        <v>92</v>
      </c>
      <c r="AV172" s="13" t="s">
        <v>92</v>
      </c>
      <c r="AW172" s="13" t="s">
        <v>42</v>
      </c>
      <c r="AX172" s="13" t="s">
        <v>90</v>
      </c>
      <c r="AY172" s="155" t="s">
        <v>146</v>
      </c>
    </row>
    <row r="173" spans="2:65" s="1" customFormat="1" ht="16.5" customHeight="1">
      <c r="B173" s="34"/>
      <c r="C173" s="129" t="s">
        <v>8</v>
      </c>
      <c r="D173" s="129" t="s">
        <v>148</v>
      </c>
      <c r="E173" s="130" t="s">
        <v>746</v>
      </c>
      <c r="F173" s="131" t="s">
        <v>747</v>
      </c>
      <c r="G173" s="132" t="s">
        <v>183</v>
      </c>
      <c r="H173" s="133">
        <v>9.9000000000000005E-2</v>
      </c>
      <c r="I173" s="134"/>
      <c r="J173" s="135">
        <f>ROUND(I173*H173,2)</f>
        <v>0</v>
      </c>
      <c r="K173" s="131" t="s">
        <v>152</v>
      </c>
      <c r="L173" s="34"/>
      <c r="M173" s="136" t="s">
        <v>44</v>
      </c>
      <c r="N173" s="137" t="s">
        <v>53</v>
      </c>
      <c r="P173" s="138">
        <f>O173*H173</f>
        <v>0</v>
      </c>
      <c r="Q173" s="138">
        <v>2.16</v>
      </c>
      <c r="R173" s="138">
        <f>Q173*H173</f>
        <v>0.21384000000000003</v>
      </c>
      <c r="S173" s="138">
        <v>0</v>
      </c>
      <c r="T173" s="139">
        <f>S173*H173</f>
        <v>0</v>
      </c>
      <c r="AR173" s="140" t="s">
        <v>153</v>
      </c>
      <c r="AT173" s="140" t="s">
        <v>148</v>
      </c>
      <c r="AU173" s="140" t="s">
        <v>92</v>
      </c>
      <c r="AY173" s="18" t="s">
        <v>146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90</v>
      </c>
      <c r="BK173" s="141">
        <f>ROUND(I173*H173,2)</f>
        <v>0</v>
      </c>
      <c r="BL173" s="18" t="s">
        <v>153</v>
      </c>
      <c r="BM173" s="140" t="s">
        <v>748</v>
      </c>
    </row>
    <row r="174" spans="2:65" s="1" customFormat="1" ht="11.25">
      <c r="B174" s="34"/>
      <c r="D174" s="142" t="s">
        <v>155</v>
      </c>
      <c r="F174" s="143" t="s">
        <v>749</v>
      </c>
      <c r="I174" s="144"/>
      <c r="L174" s="34"/>
      <c r="M174" s="145"/>
      <c r="T174" s="55"/>
      <c r="AT174" s="18" t="s">
        <v>155</v>
      </c>
      <c r="AU174" s="18" t="s">
        <v>92</v>
      </c>
    </row>
    <row r="175" spans="2:65" s="12" customFormat="1" ht="11.25">
      <c r="B175" s="148"/>
      <c r="D175" s="146" t="s">
        <v>159</v>
      </c>
      <c r="E175" s="149" t="s">
        <v>44</v>
      </c>
      <c r="F175" s="150" t="s">
        <v>689</v>
      </c>
      <c r="H175" s="149" t="s">
        <v>44</v>
      </c>
      <c r="I175" s="151"/>
      <c r="L175" s="148"/>
      <c r="M175" s="152"/>
      <c r="T175" s="153"/>
      <c r="AT175" s="149" t="s">
        <v>159</v>
      </c>
      <c r="AU175" s="149" t="s">
        <v>92</v>
      </c>
      <c r="AV175" s="12" t="s">
        <v>90</v>
      </c>
      <c r="AW175" s="12" t="s">
        <v>42</v>
      </c>
      <c r="AX175" s="12" t="s">
        <v>82</v>
      </c>
      <c r="AY175" s="149" t="s">
        <v>146</v>
      </c>
    </row>
    <row r="176" spans="2:65" s="12" customFormat="1" ht="11.25">
      <c r="B176" s="148"/>
      <c r="D176" s="146" t="s">
        <v>159</v>
      </c>
      <c r="E176" s="149" t="s">
        <v>44</v>
      </c>
      <c r="F176" s="150" t="s">
        <v>716</v>
      </c>
      <c r="H176" s="149" t="s">
        <v>44</v>
      </c>
      <c r="I176" s="151"/>
      <c r="L176" s="148"/>
      <c r="M176" s="152"/>
      <c r="T176" s="153"/>
      <c r="AT176" s="149" t="s">
        <v>159</v>
      </c>
      <c r="AU176" s="149" t="s">
        <v>92</v>
      </c>
      <c r="AV176" s="12" t="s">
        <v>90</v>
      </c>
      <c r="AW176" s="12" t="s">
        <v>42</v>
      </c>
      <c r="AX176" s="12" t="s">
        <v>82</v>
      </c>
      <c r="AY176" s="149" t="s">
        <v>146</v>
      </c>
    </row>
    <row r="177" spans="2:65" s="13" customFormat="1" ht="11.25">
      <c r="B177" s="154"/>
      <c r="D177" s="146" t="s">
        <v>159</v>
      </c>
      <c r="E177" s="155" t="s">
        <v>44</v>
      </c>
      <c r="F177" s="156" t="s">
        <v>750</v>
      </c>
      <c r="H177" s="157">
        <v>9.9000000000000005E-2</v>
      </c>
      <c r="I177" s="158"/>
      <c r="L177" s="154"/>
      <c r="M177" s="159"/>
      <c r="T177" s="160"/>
      <c r="AT177" s="155" t="s">
        <v>159</v>
      </c>
      <c r="AU177" s="155" t="s">
        <v>92</v>
      </c>
      <c r="AV177" s="13" t="s">
        <v>92</v>
      </c>
      <c r="AW177" s="13" t="s">
        <v>42</v>
      </c>
      <c r="AX177" s="13" t="s">
        <v>90</v>
      </c>
      <c r="AY177" s="155" t="s">
        <v>146</v>
      </c>
    </row>
    <row r="178" spans="2:65" s="1" customFormat="1" ht="21.75" customHeight="1">
      <c r="B178" s="34"/>
      <c r="C178" s="129" t="s">
        <v>233</v>
      </c>
      <c r="D178" s="129" t="s">
        <v>148</v>
      </c>
      <c r="E178" s="130" t="s">
        <v>751</v>
      </c>
      <c r="F178" s="131" t="s">
        <v>752</v>
      </c>
      <c r="G178" s="132" t="s">
        <v>183</v>
      </c>
      <c r="H178" s="133">
        <v>8.8999999999999996E-2</v>
      </c>
      <c r="I178" s="134"/>
      <c r="J178" s="135">
        <f>ROUND(I178*H178,2)</f>
        <v>0</v>
      </c>
      <c r="K178" s="131" t="s">
        <v>152</v>
      </c>
      <c r="L178" s="34"/>
      <c r="M178" s="136" t="s">
        <v>44</v>
      </c>
      <c r="N178" s="137" t="s">
        <v>53</v>
      </c>
      <c r="P178" s="138">
        <f>O178*H178</f>
        <v>0</v>
      </c>
      <c r="Q178" s="138">
        <v>2.5018699999999998</v>
      </c>
      <c r="R178" s="138">
        <f>Q178*H178</f>
        <v>0.22266642999999997</v>
      </c>
      <c r="S178" s="138">
        <v>0</v>
      </c>
      <c r="T178" s="139">
        <f>S178*H178</f>
        <v>0</v>
      </c>
      <c r="AR178" s="140" t="s">
        <v>153</v>
      </c>
      <c r="AT178" s="140" t="s">
        <v>148</v>
      </c>
      <c r="AU178" s="140" t="s">
        <v>92</v>
      </c>
      <c r="AY178" s="18" t="s">
        <v>146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8" t="s">
        <v>90</v>
      </c>
      <c r="BK178" s="141">
        <f>ROUND(I178*H178,2)</f>
        <v>0</v>
      </c>
      <c r="BL178" s="18" t="s">
        <v>153</v>
      </c>
      <c r="BM178" s="140" t="s">
        <v>753</v>
      </c>
    </row>
    <row r="179" spans="2:65" s="1" customFormat="1" ht="11.25">
      <c r="B179" s="34"/>
      <c r="D179" s="142" t="s">
        <v>155</v>
      </c>
      <c r="F179" s="143" t="s">
        <v>754</v>
      </c>
      <c r="I179" s="144"/>
      <c r="L179" s="34"/>
      <c r="M179" s="145"/>
      <c r="T179" s="55"/>
      <c r="AT179" s="18" t="s">
        <v>155</v>
      </c>
      <c r="AU179" s="18" t="s">
        <v>92</v>
      </c>
    </row>
    <row r="180" spans="2:65" s="12" customFormat="1" ht="11.25">
      <c r="B180" s="148"/>
      <c r="D180" s="146" t="s">
        <v>159</v>
      </c>
      <c r="E180" s="149" t="s">
        <v>44</v>
      </c>
      <c r="F180" s="150" t="s">
        <v>689</v>
      </c>
      <c r="H180" s="149" t="s">
        <v>44</v>
      </c>
      <c r="I180" s="151"/>
      <c r="L180" s="148"/>
      <c r="M180" s="152"/>
      <c r="T180" s="153"/>
      <c r="AT180" s="149" t="s">
        <v>159</v>
      </c>
      <c r="AU180" s="149" t="s">
        <v>92</v>
      </c>
      <c r="AV180" s="12" t="s">
        <v>90</v>
      </c>
      <c r="AW180" s="12" t="s">
        <v>42</v>
      </c>
      <c r="AX180" s="12" t="s">
        <v>82</v>
      </c>
      <c r="AY180" s="149" t="s">
        <v>146</v>
      </c>
    </row>
    <row r="181" spans="2:65" s="13" customFormat="1" ht="11.25">
      <c r="B181" s="154"/>
      <c r="D181" s="146" t="s">
        <v>159</v>
      </c>
      <c r="E181" s="155" t="s">
        <v>44</v>
      </c>
      <c r="F181" s="156" t="s">
        <v>755</v>
      </c>
      <c r="H181" s="157">
        <v>8.8999999999999996E-2</v>
      </c>
      <c r="I181" s="158"/>
      <c r="L181" s="154"/>
      <c r="M181" s="159"/>
      <c r="T181" s="160"/>
      <c r="AT181" s="155" t="s">
        <v>159</v>
      </c>
      <c r="AU181" s="155" t="s">
        <v>92</v>
      </c>
      <c r="AV181" s="13" t="s">
        <v>92</v>
      </c>
      <c r="AW181" s="13" t="s">
        <v>42</v>
      </c>
      <c r="AX181" s="13" t="s">
        <v>90</v>
      </c>
      <c r="AY181" s="155" t="s">
        <v>146</v>
      </c>
    </row>
    <row r="182" spans="2:65" s="1" customFormat="1" ht="24.2" customHeight="1">
      <c r="B182" s="34"/>
      <c r="C182" s="129" t="s">
        <v>238</v>
      </c>
      <c r="D182" s="129" t="s">
        <v>148</v>
      </c>
      <c r="E182" s="130" t="s">
        <v>756</v>
      </c>
      <c r="F182" s="131" t="s">
        <v>757</v>
      </c>
      <c r="G182" s="132" t="s">
        <v>151</v>
      </c>
      <c r="H182" s="133">
        <v>0.59499999999999997</v>
      </c>
      <c r="I182" s="134"/>
      <c r="J182" s="135">
        <f>ROUND(I182*H182,2)</f>
        <v>0</v>
      </c>
      <c r="K182" s="131" t="s">
        <v>44</v>
      </c>
      <c r="L182" s="34"/>
      <c r="M182" s="136" t="s">
        <v>44</v>
      </c>
      <c r="N182" s="137" t="s">
        <v>53</v>
      </c>
      <c r="P182" s="138">
        <f>O182*H182</f>
        <v>0</v>
      </c>
      <c r="Q182" s="138">
        <v>1E-3</v>
      </c>
      <c r="R182" s="138">
        <f>Q182*H182</f>
        <v>5.9499999999999993E-4</v>
      </c>
      <c r="S182" s="138">
        <v>0</v>
      </c>
      <c r="T182" s="139">
        <f>S182*H182</f>
        <v>0</v>
      </c>
      <c r="AR182" s="140" t="s">
        <v>153</v>
      </c>
      <c r="AT182" s="140" t="s">
        <v>148</v>
      </c>
      <c r="AU182" s="140" t="s">
        <v>92</v>
      </c>
      <c r="AY182" s="18" t="s">
        <v>146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90</v>
      </c>
      <c r="BK182" s="141">
        <f>ROUND(I182*H182,2)</f>
        <v>0</v>
      </c>
      <c r="BL182" s="18" t="s">
        <v>153</v>
      </c>
      <c r="BM182" s="140" t="s">
        <v>758</v>
      </c>
    </row>
    <row r="183" spans="2:65" s="12" customFormat="1" ht="11.25">
      <c r="B183" s="148"/>
      <c r="D183" s="146" t="s">
        <v>159</v>
      </c>
      <c r="E183" s="149" t="s">
        <v>44</v>
      </c>
      <c r="F183" s="150" t="s">
        <v>689</v>
      </c>
      <c r="H183" s="149" t="s">
        <v>44</v>
      </c>
      <c r="I183" s="151"/>
      <c r="L183" s="148"/>
      <c r="M183" s="152"/>
      <c r="T183" s="153"/>
      <c r="AT183" s="149" t="s">
        <v>159</v>
      </c>
      <c r="AU183" s="149" t="s">
        <v>92</v>
      </c>
      <c r="AV183" s="12" t="s">
        <v>90</v>
      </c>
      <c r="AW183" s="12" t="s">
        <v>42</v>
      </c>
      <c r="AX183" s="12" t="s">
        <v>82</v>
      </c>
      <c r="AY183" s="149" t="s">
        <v>146</v>
      </c>
    </row>
    <row r="184" spans="2:65" s="13" customFormat="1" ht="11.25">
      <c r="B184" s="154"/>
      <c r="D184" s="146" t="s">
        <v>159</v>
      </c>
      <c r="E184" s="155" t="s">
        <v>44</v>
      </c>
      <c r="F184" s="156" t="s">
        <v>759</v>
      </c>
      <c r="H184" s="157">
        <v>0.59499999999999997</v>
      </c>
      <c r="I184" s="158"/>
      <c r="L184" s="154"/>
      <c r="M184" s="159"/>
      <c r="T184" s="160"/>
      <c r="AT184" s="155" t="s">
        <v>159</v>
      </c>
      <c r="AU184" s="155" t="s">
        <v>92</v>
      </c>
      <c r="AV184" s="13" t="s">
        <v>92</v>
      </c>
      <c r="AW184" s="13" t="s">
        <v>42</v>
      </c>
      <c r="AX184" s="13" t="s">
        <v>90</v>
      </c>
      <c r="AY184" s="155" t="s">
        <v>146</v>
      </c>
    </row>
    <row r="185" spans="2:65" s="1" customFormat="1" ht="16.5" customHeight="1">
      <c r="B185" s="34"/>
      <c r="C185" s="129" t="s">
        <v>244</v>
      </c>
      <c r="D185" s="129" t="s">
        <v>148</v>
      </c>
      <c r="E185" s="130" t="s">
        <v>760</v>
      </c>
      <c r="F185" s="131" t="s">
        <v>761</v>
      </c>
      <c r="G185" s="132" t="s">
        <v>151</v>
      </c>
      <c r="H185" s="133">
        <v>0.218</v>
      </c>
      <c r="I185" s="134"/>
      <c r="J185" s="135">
        <f>ROUND(I185*H185,2)</f>
        <v>0</v>
      </c>
      <c r="K185" s="131" t="s">
        <v>152</v>
      </c>
      <c r="L185" s="34"/>
      <c r="M185" s="136" t="s">
        <v>44</v>
      </c>
      <c r="N185" s="137" t="s">
        <v>53</v>
      </c>
      <c r="P185" s="138">
        <f>O185*H185</f>
        <v>0</v>
      </c>
      <c r="Q185" s="138">
        <v>2.9399999999999999E-3</v>
      </c>
      <c r="R185" s="138">
        <f>Q185*H185</f>
        <v>6.4092000000000001E-4</v>
      </c>
      <c r="S185" s="138">
        <v>0</v>
      </c>
      <c r="T185" s="139">
        <f>S185*H185</f>
        <v>0</v>
      </c>
      <c r="AR185" s="140" t="s">
        <v>153</v>
      </c>
      <c r="AT185" s="140" t="s">
        <v>148</v>
      </c>
      <c r="AU185" s="140" t="s">
        <v>92</v>
      </c>
      <c r="AY185" s="18" t="s">
        <v>146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8" t="s">
        <v>90</v>
      </c>
      <c r="BK185" s="141">
        <f>ROUND(I185*H185,2)</f>
        <v>0</v>
      </c>
      <c r="BL185" s="18" t="s">
        <v>153</v>
      </c>
      <c r="BM185" s="140" t="s">
        <v>762</v>
      </c>
    </row>
    <row r="186" spans="2:65" s="1" customFormat="1" ht="11.25">
      <c r="B186" s="34"/>
      <c r="D186" s="142" t="s">
        <v>155</v>
      </c>
      <c r="F186" s="143" t="s">
        <v>763</v>
      </c>
      <c r="I186" s="144"/>
      <c r="L186" s="34"/>
      <c r="M186" s="145"/>
      <c r="T186" s="55"/>
      <c r="AT186" s="18" t="s">
        <v>155</v>
      </c>
      <c r="AU186" s="18" t="s">
        <v>92</v>
      </c>
    </row>
    <row r="187" spans="2:65" s="12" customFormat="1" ht="11.25">
      <c r="B187" s="148"/>
      <c r="D187" s="146" t="s">
        <v>159</v>
      </c>
      <c r="E187" s="149" t="s">
        <v>44</v>
      </c>
      <c r="F187" s="150" t="s">
        <v>689</v>
      </c>
      <c r="H187" s="149" t="s">
        <v>44</v>
      </c>
      <c r="I187" s="151"/>
      <c r="L187" s="148"/>
      <c r="M187" s="152"/>
      <c r="T187" s="153"/>
      <c r="AT187" s="149" t="s">
        <v>159</v>
      </c>
      <c r="AU187" s="149" t="s">
        <v>92</v>
      </c>
      <c r="AV187" s="12" t="s">
        <v>90</v>
      </c>
      <c r="AW187" s="12" t="s">
        <v>42</v>
      </c>
      <c r="AX187" s="12" t="s">
        <v>82</v>
      </c>
      <c r="AY187" s="149" t="s">
        <v>146</v>
      </c>
    </row>
    <row r="188" spans="2:65" s="13" customFormat="1" ht="11.25">
      <c r="B188" s="154"/>
      <c r="D188" s="146" t="s">
        <v>159</v>
      </c>
      <c r="E188" s="155" t="s">
        <v>44</v>
      </c>
      <c r="F188" s="156" t="s">
        <v>764</v>
      </c>
      <c r="H188" s="157">
        <v>0.218</v>
      </c>
      <c r="I188" s="158"/>
      <c r="L188" s="154"/>
      <c r="M188" s="159"/>
      <c r="T188" s="160"/>
      <c r="AT188" s="155" t="s">
        <v>159</v>
      </c>
      <c r="AU188" s="155" t="s">
        <v>92</v>
      </c>
      <c r="AV188" s="13" t="s">
        <v>92</v>
      </c>
      <c r="AW188" s="13" t="s">
        <v>42</v>
      </c>
      <c r="AX188" s="13" t="s">
        <v>90</v>
      </c>
      <c r="AY188" s="155" t="s">
        <v>146</v>
      </c>
    </row>
    <row r="189" spans="2:65" s="1" customFormat="1" ht="16.5" customHeight="1">
      <c r="B189" s="34"/>
      <c r="C189" s="129" t="s">
        <v>250</v>
      </c>
      <c r="D189" s="129" t="s">
        <v>148</v>
      </c>
      <c r="E189" s="130" t="s">
        <v>765</v>
      </c>
      <c r="F189" s="131" t="s">
        <v>766</v>
      </c>
      <c r="G189" s="132" t="s">
        <v>151</v>
      </c>
      <c r="H189" s="133">
        <v>0.218</v>
      </c>
      <c r="I189" s="134"/>
      <c r="J189" s="135">
        <f>ROUND(I189*H189,2)</f>
        <v>0</v>
      </c>
      <c r="K189" s="131" t="s">
        <v>152</v>
      </c>
      <c r="L189" s="34"/>
      <c r="M189" s="136" t="s">
        <v>44</v>
      </c>
      <c r="N189" s="137" t="s">
        <v>53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153</v>
      </c>
      <c r="AT189" s="140" t="s">
        <v>148</v>
      </c>
      <c r="AU189" s="140" t="s">
        <v>92</v>
      </c>
      <c r="AY189" s="18" t="s">
        <v>146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90</v>
      </c>
      <c r="BK189" s="141">
        <f>ROUND(I189*H189,2)</f>
        <v>0</v>
      </c>
      <c r="BL189" s="18" t="s">
        <v>153</v>
      </c>
      <c r="BM189" s="140" t="s">
        <v>767</v>
      </c>
    </row>
    <row r="190" spans="2:65" s="1" customFormat="1" ht="11.25">
      <c r="B190" s="34"/>
      <c r="D190" s="142" t="s">
        <v>155</v>
      </c>
      <c r="F190" s="143" t="s">
        <v>768</v>
      </c>
      <c r="I190" s="144"/>
      <c r="L190" s="34"/>
      <c r="M190" s="145"/>
      <c r="T190" s="55"/>
      <c r="AT190" s="18" t="s">
        <v>155</v>
      </c>
      <c r="AU190" s="18" t="s">
        <v>92</v>
      </c>
    </row>
    <row r="191" spans="2:65" s="12" customFormat="1" ht="11.25">
      <c r="B191" s="148"/>
      <c r="D191" s="146" t="s">
        <v>159</v>
      </c>
      <c r="E191" s="149" t="s">
        <v>44</v>
      </c>
      <c r="F191" s="150" t="s">
        <v>689</v>
      </c>
      <c r="H191" s="149" t="s">
        <v>44</v>
      </c>
      <c r="I191" s="151"/>
      <c r="L191" s="148"/>
      <c r="M191" s="152"/>
      <c r="T191" s="153"/>
      <c r="AT191" s="149" t="s">
        <v>159</v>
      </c>
      <c r="AU191" s="149" t="s">
        <v>92</v>
      </c>
      <c r="AV191" s="12" t="s">
        <v>90</v>
      </c>
      <c r="AW191" s="12" t="s">
        <v>42</v>
      </c>
      <c r="AX191" s="12" t="s">
        <v>82</v>
      </c>
      <c r="AY191" s="149" t="s">
        <v>146</v>
      </c>
    </row>
    <row r="192" spans="2:65" s="13" customFormat="1" ht="11.25">
      <c r="B192" s="154"/>
      <c r="D192" s="146" t="s">
        <v>159</v>
      </c>
      <c r="E192" s="155" t="s">
        <v>44</v>
      </c>
      <c r="F192" s="156" t="s">
        <v>764</v>
      </c>
      <c r="H192" s="157">
        <v>0.218</v>
      </c>
      <c r="I192" s="158"/>
      <c r="L192" s="154"/>
      <c r="M192" s="159"/>
      <c r="T192" s="160"/>
      <c r="AT192" s="155" t="s">
        <v>159</v>
      </c>
      <c r="AU192" s="155" t="s">
        <v>92</v>
      </c>
      <c r="AV192" s="13" t="s">
        <v>92</v>
      </c>
      <c r="AW192" s="13" t="s">
        <v>42</v>
      </c>
      <c r="AX192" s="13" t="s">
        <v>90</v>
      </c>
      <c r="AY192" s="155" t="s">
        <v>146</v>
      </c>
    </row>
    <row r="193" spans="2:65" s="1" customFormat="1" ht="16.5" customHeight="1">
      <c r="B193" s="34"/>
      <c r="C193" s="129" t="s">
        <v>257</v>
      </c>
      <c r="D193" s="129" t="s">
        <v>148</v>
      </c>
      <c r="E193" s="130" t="s">
        <v>769</v>
      </c>
      <c r="F193" s="131" t="s">
        <v>770</v>
      </c>
      <c r="G193" s="132" t="s">
        <v>295</v>
      </c>
      <c r="H193" s="133">
        <v>7.0000000000000001E-3</v>
      </c>
      <c r="I193" s="134"/>
      <c r="J193" s="135">
        <f>ROUND(I193*H193,2)</f>
        <v>0</v>
      </c>
      <c r="K193" s="131" t="s">
        <v>152</v>
      </c>
      <c r="L193" s="34"/>
      <c r="M193" s="136" t="s">
        <v>44</v>
      </c>
      <c r="N193" s="137" t="s">
        <v>53</v>
      </c>
      <c r="P193" s="138">
        <f>O193*H193</f>
        <v>0</v>
      </c>
      <c r="Q193" s="138">
        <v>1.06277</v>
      </c>
      <c r="R193" s="138">
        <f>Q193*H193</f>
        <v>7.4393899999999997E-3</v>
      </c>
      <c r="S193" s="138">
        <v>0</v>
      </c>
      <c r="T193" s="139">
        <f>S193*H193</f>
        <v>0</v>
      </c>
      <c r="AR193" s="140" t="s">
        <v>153</v>
      </c>
      <c r="AT193" s="140" t="s">
        <v>148</v>
      </c>
      <c r="AU193" s="140" t="s">
        <v>92</v>
      </c>
      <c r="AY193" s="18" t="s">
        <v>146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8" t="s">
        <v>90</v>
      </c>
      <c r="BK193" s="141">
        <f>ROUND(I193*H193,2)</f>
        <v>0</v>
      </c>
      <c r="BL193" s="18" t="s">
        <v>153</v>
      </c>
      <c r="BM193" s="140" t="s">
        <v>771</v>
      </c>
    </row>
    <row r="194" spans="2:65" s="1" customFormat="1" ht="11.25">
      <c r="B194" s="34"/>
      <c r="D194" s="142" t="s">
        <v>155</v>
      </c>
      <c r="F194" s="143" t="s">
        <v>772</v>
      </c>
      <c r="I194" s="144"/>
      <c r="L194" s="34"/>
      <c r="M194" s="145"/>
      <c r="T194" s="55"/>
      <c r="AT194" s="18" t="s">
        <v>155</v>
      </c>
      <c r="AU194" s="18" t="s">
        <v>92</v>
      </c>
    </row>
    <row r="195" spans="2:65" s="12" customFormat="1" ht="11.25">
      <c r="B195" s="148"/>
      <c r="D195" s="146" t="s">
        <v>159</v>
      </c>
      <c r="E195" s="149" t="s">
        <v>44</v>
      </c>
      <c r="F195" s="150" t="s">
        <v>689</v>
      </c>
      <c r="H195" s="149" t="s">
        <v>44</v>
      </c>
      <c r="I195" s="151"/>
      <c r="L195" s="148"/>
      <c r="M195" s="152"/>
      <c r="T195" s="153"/>
      <c r="AT195" s="149" t="s">
        <v>159</v>
      </c>
      <c r="AU195" s="149" t="s">
        <v>92</v>
      </c>
      <c r="AV195" s="12" t="s">
        <v>90</v>
      </c>
      <c r="AW195" s="12" t="s">
        <v>42</v>
      </c>
      <c r="AX195" s="12" t="s">
        <v>82</v>
      </c>
      <c r="AY195" s="149" t="s">
        <v>146</v>
      </c>
    </row>
    <row r="196" spans="2:65" s="13" customFormat="1" ht="11.25">
      <c r="B196" s="154"/>
      <c r="D196" s="146" t="s">
        <v>159</v>
      </c>
      <c r="E196" s="155" t="s">
        <v>44</v>
      </c>
      <c r="F196" s="156" t="s">
        <v>773</v>
      </c>
      <c r="H196" s="157">
        <v>7.0000000000000001E-3</v>
      </c>
      <c r="I196" s="158"/>
      <c r="L196" s="154"/>
      <c r="M196" s="159"/>
      <c r="T196" s="160"/>
      <c r="AT196" s="155" t="s">
        <v>159</v>
      </c>
      <c r="AU196" s="155" t="s">
        <v>92</v>
      </c>
      <c r="AV196" s="13" t="s">
        <v>92</v>
      </c>
      <c r="AW196" s="13" t="s">
        <v>42</v>
      </c>
      <c r="AX196" s="13" t="s">
        <v>90</v>
      </c>
      <c r="AY196" s="155" t="s">
        <v>146</v>
      </c>
    </row>
    <row r="197" spans="2:65" s="1" customFormat="1" ht="16.5" customHeight="1">
      <c r="B197" s="34"/>
      <c r="C197" s="129" t="s">
        <v>263</v>
      </c>
      <c r="D197" s="129" t="s">
        <v>148</v>
      </c>
      <c r="E197" s="130" t="s">
        <v>774</v>
      </c>
      <c r="F197" s="131" t="s">
        <v>775</v>
      </c>
      <c r="G197" s="132" t="s">
        <v>183</v>
      </c>
      <c r="H197" s="133">
        <v>0.22</v>
      </c>
      <c r="I197" s="134"/>
      <c r="J197" s="135">
        <f>ROUND(I197*H197,2)</f>
        <v>0</v>
      </c>
      <c r="K197" s="131" t="s">
        <v>152</v>
      </c>
      <c r="L197" s="34"/>
      <c r="M197" s="136" t="s">
        <v>44</v>
      </c>
      <c r="N197" s="137" t="s">
        <v>53</v>
      </c>
      <c r="P197" s="138">
        <f>O197*H197</f>
        <v>0</v>
      </c>
      <c r="Q197" s="138">
        <v>2.3010199999999998</v>
      </c>
      <c r="R197" s="138">
        <f>Q197*H197</f>
        <v>0.50622440000000002</v>
      </c>
      <c r="S197" s="138">
        <v>0</v>
      </c>
      <c r="T197" s="139">
        <f>S197*H197</f>
        <v>0</v>
      </c>
      <c r="AR197" s="140" t="s">
        <v>153</v>
      </c>
      <c r="AT197" s="140" t="s">
        <v>148</v>
      </c>
      <c r="AU197" s="140" t="s">
        <v>92</v>
      </c>
      <c r="AY197" s="18" t="s">
        <v>146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90</v>
      </c>
      <c r="BK197" s="141">
        <f>ROUND(I197*H197,2)</f>
        <v>0</v>
      </c>
      <c r="BL197" s="18" t="s">
        <v>153</v>
      </c>
      <c r="BM197" s="140" t="s">
        <v>776</v>
      </c>
    </row>
    <row r="198" spans="2:65" s="1" customFormat="1" ht="11.25">
      <c r="B198" s="34"/>
      <c r="D198" s="142" t="s">
        <v>155</v>
      </c>
      <c r="F198" s="143" t="s">
        <v>777</v>
      </c>
      <c r="I198" s="144"/>
      <c r="L198" s="34"/>
      <c r="M198" s="145"/>
      <c r="T198" s="55"/>
      <c r="AT198" s="18" t="s">
        <v>155</v>
      </c>
      <c r="AU198" s="18" t="s">
        <v>92</v>
      </c>
    </row>
    <row r="199" spans="2:65" s="12" customFormat="1" ht="11.25">
      <c r="B199" s="148"/>
      <c r="D199" s="146" t="s">
        <v>159</v>
      </c>
      <c r="E199" s="149" t="s">
        <v>44</v>
      </c>
      <c r="F199" s="150" t="s">
        <v>689</v>
      </c>
      <c r="H199" s="149" t="s">
        <v>44</v>
      </c>
      <c r="I199" s="151"/>
      <c r="L199" s="148"/>
      <c r="M199" s="152"/>
      <c r="T199" s="153"/>
      <c r="AT199" s="149" t="s">
        <v>159</v>
      </c>
      <c r="AU199" s="149" t="s">
        <v>92</v>
      </c>
      <c r="AV199" s="12" t="s">
        <v>90</v>
      </c>
      <c r="AW199" s="12" t="s">
        <v>42</v>
      </c>
      <c r="AX199" s="12" t="s">
        <v>82</v>
      </c>
      <c r="AY199" s="149" t="s">
        <v>146</v>
      </c>
    </row>
    <row r="200" spans="2:65" s="13" customFormat="1" ht="11.25">
      <c r="B200" s="154"/>
      <c r="D200" s="146" t="s">
        <v>159</v>
      </c>
      <c r="E200" s="155" t="s">
        <v>44</v>
      </c>
      <c r="F200" s="156" t="s">
        <v>778</v>
      </c>
      <c r="H200" s="157">
        <v>0.22</v>
      </c>
      <c r="I200" s="158"/>
      <c r="L200" s="154"/>
      <c r="M200" s="159"/>
      <c r="T200" s="160"/>
      <c r="AT200" s="155" t="s">
        <v>159</v>
      </c>
      <c r="AU200" s="155" t="s">
        <v>92</v>
      </c>
      <c r="AV200" s="13" t="s">
        <v>92</v>
      </c>
      <c r="AW200" s="13" t="s">
        <v>42</v>
      </c>
      <c r="AX200" s="13" t="s">
        <v>90</v>
      </c>
      <c r="AY200" s="155" t="s">
        <v>146</v>
      </c>
    </row>
    <row r="201" spans="2:65" s="1" customFormat="1" ht="24.2" customHeight="1">
      <c r="B201" s="34"/>
      <c r="C201" s="129" t="s">
        <v>270</v>
      </c>
      <c r="D201" s="129" t="s">
        <v>148</v>
      </c>
      <c r="E201" s="130" t="s">
        <v>779</v>
      </c>
      <c r="F201" s="131" t="s">
        <v>780</v>
      </c>
      <c r="G201" s="132" t="s">
        <v>151</v>
      </c>
      <c r="H201" s="133">
        <v>1.32</v>
      </c>
      <c r="I201" s="134"/>
      <c r="J201" s="135">
        <f>ROUND(I201*H201,2)</f>
        <v>0</v>
      </c>
      <c r="K201" s="131" t="s">
        <v>152</v>
      </c>
      <c r="L201" s="34"/>
      <c r="M201" s="136" t="s">
        <v>44</v>
      </c>
      <c r="N201" s="137" t="s">
        <v>53</v>
      </c>
      <c r="P201" s="138">
        <f>O201*H201</f>
        <v>0</v>
      </c>
      <c r="Q201" s="138">
        <v>0.36063000000000001</v>
      </c>
      <c r="R201" s="138">
        <f>Q201*H201</f>
        <v>0.47603160000000005</v>
      </c>
      <c r="S201" s="138">
        <v>0</v>
      </c>
      <c r="T201" s="139">
        <f>S201*H201</f>
        <v>0</v>
      </c>
      <c r="AR201" s="140" t="s">
        <v>153</v>
      </c>
      <c r="AT201" s="140" t="s">
        <v>148</v>
      </c>
      <c r="AU201" s="140" t="s">
        <v>92</v>
      </c>
      <c r="AY201" s="18" t="s">
        <v>146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8" t="s">
        <v>90</v>
      </c>
      <c r="BK201" s="141">
        <f>ROUND(I201*H201,2)</f>
        <v>0</v>
      </c>
      <c r="BL201" s="18" t="s">
        <v>153</v>
      </c>
      <c r="BM201" s="140" t="s">
        <v>781</v>
      </c>
    </row>
    <row r="202" spans="2:65" s="1" customFormat="1" ht="11.25">
      <c r="B202" s="34"/>
      <c r="D202" s="142" t="s">
        <v>155</v>
      </c>
      <c r="F202" s="143" t="s">
        <v>782</v>
      </c>
      <c r="I202" s="144"/>
      <c r="L202" s="34"/>
      <c r="M202" s="145"/>
      <c r="T202" s="55"/>
      <c r="AT202" s="18" t="s">
        <v>155</v>
      </c>
      <c r="AU202" s="18" t="s">
        <v>92</v>
      </c>
    </row>
    <row r="203" spans="2:65" s="12" customFormat="1" ht="11.25">
      <c r="B203" s="148"/>
      <c r="D203" s="146" t="s">
        <v>159</v>
      </c>
      <c r="E203" s="149" t="s">
        <v>44</v>
      </c>
      <c r="F203" s="150" t="s">
        <v>689</v>
      </c>
      <c r="H203" s="149" t="s">
        <v>44</v>
      </c>
      <c r="I203" s="151"/>
      <c r="L203" s="148"/>
      <c r="M203" s="152"/>
      <c r="T203" s="153"/>
      <c r="AT203" s="149" t="s">
        <v>159</v>
      </c>
      <c r="AU203" s="149" t="s">
        <v>92</v>
      </c>
      <c r="AV203" s="12" t="s">
        <v>90</v>
      </c>
      <c r="AW203" s="12" t="s">
        <v>42</v>
      </c>
      <c r="AX203" s="12" t="s">
        <v>82</v>
      </c>
      <c r="AY203" s="149" t="s">
        <v>146</v>
      </c>
    </row>
    <row r="204" spans="2:65" s="13" customFormat="1" ht="11.25">
      <c r="B204" s="154"/>
      <c r="D204" s="146" t="s">
        <v>159</v>
      </c>
      <c r="E204" s="155" t="s">
        <v>44</v>
      </c>
      <c r="F204" s="156" t="s">
        <v>783</v>
      </c>
      <c r="H204" s="157">
        <v>1.32</v>
      </c>
      <c r="I204" s="158"/>
      <c r="L204" s="154"/>
      <c r="M204" s="159"/>
      <c r="T204" s="160"/>
      <c r="AT204" s="155" t="s">
        <v>159</v>
      </c>
      <c r="AU204" s="155" t="s">
        <v>92</v>
      </c>
      <c r="AV204" s="13" t="s">
        <v>92</v>
      </c>
      <c r="AW204" s="13" t="s">
        <v>42</v>
      </c>
      <c r="AX204" s="13" t="s">
        <v>90</v>
      </c>
      <c r="AY204" s="155" t="s">
        <v>146</v>
      </c>
    </row>
    <row r="205" spans="2:65" s="1" customFormat="1" ht="33" customHeight="1">
      <c r="B205" s="34"/>
      <c r="C205" s="129" t="s">
        <v>282</v>
      </c>
      <c r="D205" s="129" t="s">
        <v>148</v>
      </c>
      <c r="E205" s="130" t="s">
        <v>784</v>
      </c>
      <c r="F205" s="131" t="s">
        <v>785</v>
      </c>
      <c r="G205" s="132" t="s">
        <v>295</v>
      </c>
      <c r="H205" s="133">
        <v>8.9999999999999993E-3</v>
      </c>
      <c r="I205" s="134"/>
      <c r="J205" s="135">
        <f>ROUND(I205*H205,2)</f>
        <v>0</v>
      </c>
      <c r="K205" s="131" t="s">
        <v>152</v>
      </c>
      <c r="L205" s="34"/>
      <c r="M205" s="136" t="s">
        <v>44</v>
      </c>
      <c r="N205" s="137" t="s">
        <v>53</v>
      </c>
      <c r="P205" s="138">
        <f>O205*H205</f>
        <v>0</v>
      </c>
      <c r="Q205" s="138">
        <v>1.0593999999999999</v>
      </c>
      <c r="R205" s="138">
        <f>Q205*H205</f>
        <v>9.534599999999999E-3</v>
      </c>
      <c r="S205" s="138">
        <v>0</v>
      </c>
      <c r="T205" s="139">
        <f>S205*H205</f>
        <v>0</v>
      </c>
      <c r="AR205" s="140" t="s">
        <v>153</v>
      </c>
      <c r="AT205" s="140" t="s">
        <v>148</v>
      </c>
      <c r="AU205" s="140" t="s">
        <v>92</v>
      </c>
      <c r="AY205" s="18" t="s">
        <v>146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8" t="s">
        <v>90</v>
      </c>
      <c r="BK205" s="141">
        <f>ROUND(I205*H205,2)</f>
        <v>0</v>
      </c>
      <c r="BL205" s="18" t="s">
        <v>153</v>
      </c>
      <c r="BM205" s="140" t="s">
        <v>786</v>
      </c>
    </row>
    <row r="206" spans="2:65" s="1" customFormat="1" ht="11.25">
      <c r="B206" s="34"/>
      <c r="D206" s="142" t="s">
        <v>155</v>
      </c>
      <c r="F206" s="143" t="s">
        <v>787</v>
      </c>
      <c r="I206" s="144"/>
      <c r="L206" s="34"/>
      <c r="M206" s="145"/>
      <c r="T206" s="55"/>
      <c r="AT206" s="18" t="s">
        <v>155</v>
      </c>
      <c r="AU206" s="18" t="s">
        <v>92</v>
      </c>
    </row>
    <row r="207" spans="2:65" s="12" customFormat="1" ht="11.25">
      <c r="B207" s="148"/>
      <c r="D207" s="146" t="s">
        <v>159</v>
      </c>
      <c r="E207" s="149" t="s">
        <v>44</v>
      </c>
      <c r="F207" s="150" t="s">
        <v>689</v>
      </c>
      <c r="H207" s="149" t="s">
        <v>44</v>
      </c>
      <c r="I207" s="151"/>
      <c r="L207" s="148"/>
      <c r="M207" s="152"/>
      <c r="T207" s="153"/>
      <c r="AT207" s="149" t="s">
        <v>159</v>
      </c>
      <c r="AU207" s="149" t="s">
        <v>92</v>
      </c>
      <c r="AV207" s="12" t="s">
        <v>90</v>
      </c>
      <c r="AW207" s="12" t="s">
        <v>42</v>
      </c>
      <c r="AX207" s="12" t="s">
        <v>82</v>
      </c>
      <c r="AY207" s="149" t="s">
        <v>146</v>
      </c>
    </row>
    <row r="208" spans="2:65" s="13" customFormat="1" ht="11.25">
      <c r="B208" s="154"/>
      <c r="D208" s="146" t="s">
        <v>159</v>
      </c>
      <c r="E208" s="155" t="s">
        <v>44</v>
      </c>
      <c r="F208" s="156" t="s">
        <v>788</v>
      </c>
      <c r="H208" s="157">
        <v>8.9999999999999993E-3</v>
      </c>
      <c r="I208" s="158"/>
      <c r="L208" s="154"/>
      <c r="M208" s="159"/>
      <c r="T208" s="160"/>
      <c r="AT208" s="155" t="s">
        <v>159</v>
      </c>
      <c r="AU208" s="155" t="s">
        <v>92</v>
      </c>
      <c r="AV208" s="13" t="s">
        <v>92</v>
      </c>
      <c r="AW208" s="13" t="s">
        <v>42</v>
      </c>
      <c r="AX208" s="13" t="s">
        <v>90</v>
      </c>
      <c r="AY208" s="155" t="s">
        <v>146</v>
      </c>
    </row>
    <row r="209" spans="2:65" s="11" customFormat="1" ht="22.9" customHeight="1">
      <c r="B209" s="117"/>
      <c r="D209" s="118" t="s">
        <v>81</v>
      </c>
      <c r="E209" s="127" t="s">
        <v>169</v>
      </c>
      <c r="F209" s="127" t="s">
        <v>789</v>
      </c>
      <c r="I209" s="120"/>
      <c r="J209" s="128">
        <f>BK209</f>
        <v>0</v>
      </c>
      <c r="L209" s="117"/>
      <c r="M209" s="122"/>
      <c r="P209" s="123">
        <f>SUM(P210:P213)</f>
        <v>0</v>
      </c>
      <c r="R209" s="123">
        <f>SUM(R210:R213)</f>
        <v>0.84800249999999999</v>
      </c>
      <c r="T209" s="124">
        <f>SUM(T210:T213)</f>
        <v>0</v>
      </c>
      <c r="AR209" s="118" t="s">
        <v>90</v>
      </c>
      <c r="AT209" s="125" t="s">
        <v>81</v>
      </c>
      <c r="AU209" s="125" t="s">
        <v>90</v>
      </c>
      <c r="AY209" s="118" t="s">
        <v>146</v>
      </c>
      <c r="BK209" s="126">
        <f>SUM(BK210:BK213)</f>
        <v>0</v>
      </c>
    </row>
    <row r="210" spans="2:65" s="1" customFormat="1" ht="24.2" customHeight="1">
      <c r="B210" s="34"/>
      <c r="C210" s="129" t="s">
        <v>7</v>
      </c>
      <c r="D210" s="129" t="s">
        <v>148</v>
      </c>
      <c r="E210" s="130" t="s">
        <v>790</v>
      </c>
      <c r="F210" s="131" t="s">
        <v>791</v>
      </c>
      <c r="G210" s="132" t="s">
        <v>151</v>
      </c>
      <c r="H210" s="133">
        <v>2.5499999999999998</v>
      </c>
      <c r="I210" s="134"/>
      <c r="J210" s="135">
        <f>ROUND(I210*H210,2)</f>
        <v>0</v>
      </c>
      <c r="K210" s="131" t="s">
        <v>152</v>
      </c>
      <c r="L210" s="34"/>
      <c r="M210" s="136" t="s">
        <v>44</v>
      </c>
      <c r="N210" s="137" t="s">
        <v>53</v>
      </c>
      <c r="P210" s="138">
        <f>O210*H210</f>
        <v>0</v>
      </c>
      <c r="Q210" s="138">
        <v>0.33255000000000001</v>
      </c>
      <c r="R210" s="138">
        <f>Q210*H210</f>
        <v>0.84800249999999999</v>
      </c>
      <c r="S210" s="138">
        <v>0</v>
      </c>
      <c r="T210" s="139">
        <f>S210*H210</f>
        <v>0</v>
      </c>
      <c r="AR210" s="140" t="s">
        <v>153</v>
      </c>
      <c r="AT210" s="140" t="s">
        <v>148</v>
      </c>
      <c r="AU210" s="140" t="s">
        <v>92</v>
      </c>
      <c r="AY210" s="18" t="s">
        <v>146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8" t="s">
        <v>90</v>
      </c>
      <c r="BK210" s="141">
        <f>ROUND(I210*H210,2)</f>
        <v>0</v>
      </c>
      <c r="BL210" s="18" t="s">
        <v>153</v>
      </c>
      <c r="BM210" s="140" t="s">
        <v>792</v>
      </c>
    </row>
    <row r="211" spans="2:65" s="1" customFormat="1" ht="11.25">
      <c r="B211" s="34"/>
      <c r="D211" s="142" t="s">
        <v>155</v>
      </c>
      <c r="F211" s="143" t="s">
        <v>793</v>
      </c>
      <c r="I211" s="144"/>
      <c r="L211" s="34"/>
      <c r="M211" s="145"/>
      <c r="T211" s="55"/>
      <c r="AT211" s="18" t="s">
        <v>155</v>
      </c>
      <c r="AU211" s="18" t="s">
        <v>92</v>
      </c>
    </row>
    <row r="212" spans="2:65" s="12" customFormat="1" ht="11.25">
      <c r="B212" s="148"/>
      <c r="D212" s="146" t="s">
        <v>159</v>
      </c>
      <c r="E212" s="149" t="s">
        <v>44</v>
      </c>
      <c r="F212" s="150" t="s">
        <v>794</v>
      </c>
      <c r="H212" s="149" t="s">
        <v>44</v>
      </c>
      <c r="I212" s="151"/>
      <c r="L212" s="148"/>
      <c r="M212" s="152"/>
      <c r="T212" s="153"/>
      <c r="AT212" s="149" t="s">
        <v>159</v>
      </c>
      <c r="AU212" s="149" t="s">
        <v>92</v>
      </c>
      <c r="AV212" s="12" t="s">
        <v>90</v>
      </c>
      <c r="AW212" s="12" t="s">
        <v>42</v>
      </c>
      <c r="AX212" s="12" t="s">
        <v>82</v>
      </c>
      <c r="AY212" s="149" t="s">
        <v>146</v>
      </c>
    </row>
    <row r="213" spans="2:65" s="13" customFormat="1" ht="11.25">
      <c r="B213" s="154"/>
      <c r="D213" s="146" t="s">
        <v>159</v>
      </c>
      <c r="E213" s="155" t="s">
        <v>44</v>
      </c>
      <c r="F213" s="156" t="s">
        <v>795</v>
      </c>
      <c r="H213" s="157">
        <v>2.5499999999999998</v>
      </c>
      <c r="I213" s="158"/>
      <c r="L213" s="154"/>
      <c r="M213" s="159"/>
      <c r="T213" s="160"/>
      <c r="AT213" s="155" t="s">
        <v>159</v>
      </c>
      <c r="AU213" s="155" t="s">
        <v>92</v>
      </c>
      <c r="AV213" s="13" t="s">
        <v>92</v>
      </c>
      <c r="AW213" s="13" t="s">
        <v>42</v>
      </c>
      <c r="AX213" s="13" t="s">
        <v>90</v>
      </c>
      <c r="AY213" s="155" t="s">
        <v>146</v>
      </c>
    </row>
    <row r="214" spans="2:65" s="11" customFormat="1" ht="22.9" customHeight="1">
      <c r="B214" s="117"/>
      <c r="D214" s="118" t="s">
        <v>81</v>
      </c>
      <c r="E214" s="127" t="s">
        <v>153</v>
      </c>
      <c r="F214" s="127" t="s">
        <v>796</v>
      </c>
      <c r="I214" s="120"/>
      <c r="J214" s="128">
        <f>BK214</f>
        <v>0</v>
      </c>
      <c r="L214" s="117"/>
      <c r="M214" s="122"/>
      <c r="P214" s="123">
        <f>SUM(P215:P311)</f>
        <v>0</v>
      </c>
      <c r="R214" s="123">
        <f>SUM(R215:R311)</f>
        <v>22.072331599999998</v>
      </c>
      <c r="T214" s="124">
        <f>SUM(T215:T311)</f>
        <v>0</v>
      </c>
      <c r="AR214" s="118" t="s">
        <v>90</v>
      </c>
      <c r="AT214" s="125" t="s">
        <v>81</v>
      </c>
      <c r="AU214" s="125" t="s">
        <v>90</v>
      </c>
      <c r="AY214" s="118" t="s">
        <v>146</v>
      </c>
      <c r="BK214" s="126">
        <f>SUM(BK215:BK311)</f>
        <v>0</v>
      </c>
    </row>
    <row r="215" spans="2:65" s="1" customFormat="1" ht="24.2" customHeight="1">
      <c r="B215" s="34"/>
      <c r="C215" s="129" t="s">
        <v>298</v>
      </c>
      <c r="D215" s="129" t="s">
        <v>148</v>
      </c>
      <c r="E215" s="130" t="s">
        <v>797</v>
      </c>
      <c r="F215" s="131" t="s">
        <v>798</v>
      </c>
      <c r="G215" s="132" t="s">
        <v>381</v>
      </c>
      <c r="H215" s="133">
        <v>2</v>
      </c>
      <c r="I215" s="134"/>
      <c r="J215" s="135">
        <f>ROUND(I215*H215,2)</f>
        <v>0</v>
      </c>
      <c r="K215" s="131" t="s">
        <v>152</v>
      </c>
      <c r="L215" s="34"/>
      <c r="M215" s="136" t="s">
        <v>44</v>
      </c>
      <c r="N215" s="137" t="s">
        <v>53</v>
      </c>
      <c r="P215" s="138">
        <f>O215*H215</f>
        <v>0</v>
      </c>
      <c r="Q215" s="138">
        <v>6.0000000000000002E-5</v>
      </c>
      <c r="R215" s="138">
        <f>Q215*H215</f>
        <v>1.2E-4</v>
      </c>
      <c r="S215" s="138">
        <v>0</v>
      </c>
      <c r="T215" s="139">
        <f>S215*H215</f>
        <v>0</v>
      </c>
      <c r="AR215" s="140" t="s">
        <v>153</v>
      </c>
      <c r="AT215" s="140" t="s">
        <v>148</v>
      </c>
      <c r="AU215" s="140" t="s">
        <v>92</v>
      </c>
      <c r="AY215" s="18" t="s">
        <v>146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8" t="s">
        <v>90</v>
      </c>
      <c r="BK215" s="141">
        <f>ROUND(I215*H215,2)</f>
        <v>0</v>
      </c>
      <c r="BL215" s="18" t="s">
        <v>153</v>
      </c>
      <c r="BM215" s="140" t="s">
        <v>799</v>
      </c>
    </row>
    <row r="216" spans="2:65" s="1" customFormat="1" ht="11.25">
      <c r="B216" s="34"/>
      <c r="D216" s="142" t="s">
        <v>155</v>
      </c>
      <c r="F216" s="143" t="s">
        <v>800</v>
      </c>
      <c r="I216" s="144"/>
      <c r="L216" s="34"/>
      <c r="M216" s="145"/>
      <c r="T216" s="55"/>
      <c r="AT216" s="18" t="s">
        <v>155</v>
      </c>
      <c r="AU216" s="18" t="s">
        <v>92</v>
      </c>
    </row>
    <row r="217" spans="2:65" s="12" customFormat="1" ht="11.25">
      <c r="B217" s="148"/>
      <c r="D217" s="146" t="s">
        <v>159</v>
      </c>
      <c r="E217" s="149" t="s">
        <v>44</v>
      </c>
      <c r="F217" s="150" t="s">
        <v>801</v>
      </c>
      <c r="H217" s="149" t="s">
        <v>44</v>
      </c>
      <c r="I217" s="151"/>
      <c r="L217" s="148"/>
      <c r="M217" s="152"/>
      <c r="T217" s="153"/>
      <c r="AT217" s="149" t="s">
        <v>159</v>
      </c>
      <c r="AU217" s="149" t="s">
        <v>92</v>
      </c>
      <c r="AV217" s="12" t="s">
        <v>90</v>
      </c>
      <c r="AW217" s="12" t="s">
        <v>42</v>
      </c>
      <c r="AX217" s="12" t="s">
        <v>82</v>
      </c>
      <c r="AY217" s="149" t="s">
        <v>146</v>
      </c>
    </row>
    <row r="218" spans="2:65" s="12" customFormat="1" ht="11.25">
      <c r="B218" s="148"/>
      <c r="D218" s="146" t="s">
        <v>159</v>
      </c>
      <c r="E218" s="149" t="s">
        <v>44</v>
      </c>
      <c r="F218" s="150" t="s">
        <v>288</v>
      </c>
      <c r="H218" s="149" t="s">
        <v>44</v>
      </c>
      <c r="I218" s="151"/>
      <c r="L218" s="148"/>
      <c r="M218" s="152"/>
      <c r="T218" s="153"/>
      <c r="AT218" s="149" t="s">
        <v>159</v>
      </c>
      <c r="AU218" s="149" t="s">
        <v>92</v>
      </c>
      <c r="AV218" s="12" t="s">
        <v>90</v>
      </c>
      <c r="AW218" s="12" t="s">
        <v>42</v>
      </c>
      <c r="AX218" s="12" t="s">
        <v>82</v>
      </c>
      <c r="AY218" s="149" t="s">
        <v>146</v>
      </c>
    </row>
    <row r="219" spans="2:65" s="13" customFormat="1" ht="11.25">
      <c r="B219" s="154"/>
      <c r="D219" s="146" t="s">
        <v>159</v>
      </c>
      <c r="E219" s="155" t="s">
        <v>44</v>
      </c>
      <c r="F219" s="156" t="s">
        <v>571</v>
      </c>
      <c r="H219" s="157">
        <v>1</v>
      </c>
      <c r="I219" s="158"/>
      <c r="L219" s="154"/>
      <c r="M219" s="159"/>
      <c r="T219" s="160"/>
      <c r="AT219" s="155" t="s">
        <v>159</v>
      </c>
      <c r="AU219" s="155" t="s">
        <v>92</v>
      </c>
      <c r="AV219" s="13" t="s">
        <v>92</v>
      </c>
      <c r="AW219" s="13" t="s">
        <v>42</v>
      </c>
      <c r="AX219" s="13" t="s">
        <v>82</v>
      </c>
      <c r="AY219" s="155" t="s">
        <v>146</v>
      </c>
    </row>
    <row r="220" spans="2:65" s="13" customFormat="1" ht="11.25">
      <c r="B220" s="154"/>
      <c r="D220" s="146" t="s">
        <v>159</v>
      </c>
      <c r="E220" s="155" t="s">
        <v>44</v>
      </c>
      <c r="F220" s="156" t="s">
        <v>398</v>
      </c>
      <c r="H220" s="157">
        <v>1</v>
      </c>
      <c r="I220" s="158"/>
      <c r="L220" s="154"/>
      <c r="M220" s="159"/>
      <c r="T220" s="160"/>
      <c r="AT220" s="155" t="s">
        <v>159</v>
      </c>
      <c r="AU220" s="155" t="s">
        <v>92</v>
      </c>
      <c r="AV220" s="13" t="s">
        <v>92</v>
      </c>
      <c r="AW220" s="13" t="s">
        <v>42</v>
      </c>
      <c r="AX220" s="13" t="s">
        <v>82</v>
      </c>
      <c r="AY220" s="155" t="s">
        <v>146</v>
      </c>
    </row>
    <row r="221" spans="2:65" s="14" customFormat="1" ht="11.25">
      <c r="B221" s="161"/>
      <c r="D221" s="146" t="s">
        <v>159</v>
      </c>
      <c r="E221" s="162" t="s">
        <v>44</v>
      </c>
      <c r="F221" s="163" t="s">
        <v>281</v>
      </c>
      <c r="H221" s="164">
        <v>2</v>
      </c>
      <c r="I221" s="165"/>
      <c r="L221" s="161"/>
      <c r="M221" s="166"/>
      <c r="T221" s="167"/>
      <c r="AT221" s="162" t="s">
        <v>159</v>
      </c>
      <c r="AU221" s="162" t="s">
        <v>92</v>
      </c>
      <c r="AV221" s="14" t="s">
        <v>153</v>
      </c>
      <c r="AW221" s="14" t="s">
        <v>42</v>
      </c>
      <c r="AX221" s="14" t="s">
        <v>90</v>
      </c>
      <c r="AY221" s="162" t="s">
        <v>146</v>
      </c>
    </row>
    <row r="222" spans="2:65" s="1" customFormat="1" ht="16.5" customHeight="1">
      <c r="B222" s="34"/>
      <c r="C222" s="178" t="s">
        <v>303</v>
      </c>
      <c r="D222" s="178" t="s">
        <v>720</v>
      </c>
      <c r="E222" s="179" t="s">
        <v>802</v>
      </c>
      <c r="F222" s="180" t="s">
        <v>803</v>
      </c>
      <c r="G222" s="181" t="s">
        <v>192</v>
      </c>
      <c r="H222" s="182">
        <v>0.94499999999999995</v>
      </c>
      <c r="I222" s="183"/>
      <c r="J222" s="184">
        <f>ROUND(I222*H222,2)</f>
        <v>0</v>
      </c>
      <c r="K222" s="180" t="s">
        <v>44</v>
      </c>
      <c r="L222" s="185"/>
      <c r="M222" s="186" t="s">
        <v>44</v>
      </c>
      <c r="N222" s="187" t="s">
        <v>53</v>
      </c>
      <c r="P222" s="138">
        <f>O222*H222</f>
        <v>0</v>
      </c>
      <c r="Q222" s="138">
        <v>1.7149999999999999E-2</v>
      </c>
      <c r="R222" s="138">
        <f>Q222*H222</f>
        <v>1.6206749999999999E-2</v>
      </c>
      <c r="S222" s="138">
        <v>0</v>
      </c>
      <c r="T222" s="139">
        <f>S222*H222</f>
        <v>0</v>
      </c>
      <c r="AR222" s="140" t="s">
        <v>203</v>
      </c>
      <c r="AT222" s="140" t="s">
        <v>720</v>
      </c>
      <c r="AU222" s="140" t="s">
        <v>92</v>
      </c>
      <c r="AY222" s="18" t="s">
        <v>146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8" t="s">
        <v>90</v>
      </c>
      <c r="BK222" s="141">
        <f>ROUND(I222*H222,2)</f>
        <v>0</v>
      </c>
      <c r="BL222" s="18" t="s">
        <v>153</v>
      </c>
      <c r="BM222" s="140" t="s">
        <v>804</v>
      </c>
    </row>
    <row r="223" spans="2:65" s="12" customFormat="1" ht="11.25">
      <c r="B223" s="148"/>
      <c r="D223" s="146" t="s">
        <v>159</v>
      </c>
      <c r="E223" s="149" t="s">
        <v>44</v>
      </c>
      <c r="F223" s="150" t="s">
        <v>801</v>
      </c>
      <c r="H223" s="149" t="s">
        <v>44</v>
      </c>
      <c r="I223" s="151"/>
      <c r="L223" s="148"/>
      <c r="M223" s="152"/>
      <c r="T223" s="153"/>
      <c r="AT223" s="149" t="s">
        <v>159</v>
      </c>
      <c r="AU223" s="149" t="s">
        <v>92</v>
      </c>
      <c r="AV223" s="12" t="s">
        <v>90</v>
      </c>
      <c r="AW223" s="12" t="s">
        <v>42</v>
      </c>
      <c r="AX223" s="12" t="s">
        <v>82</v>
      </c>
      <c r="AY223" s="149" t="s">
        <v>146</v>
      </c>
    </row>
    <row r="224" spans="2:65" s="12" customFormat="1" ht="11.25">
      <c r="B224" s="148"/>
      <c r="D224" s="146" t="s">
        <v>159</v>
      </c>
      <c r="E224" s="149" t="s">
        <v>44</v>
      </c>
      <c r="F224" s="150" t="s">
        <v>288</v>
      </c>
      <c r="H224" s="149" t="s">
        <v>44</v>
      </c>
      <c r="I224" s="151"/>
      <c r="L224" s="148"/>
      <c r="M224" s="152"/>
      <c r="T224" s="153"/>
      <c r="AT224" s="149" t="s">
        <v>159</v>
      </c>
      <c r="AU224" s="149" t="s">
        <v>92</v>
      </c>
      <c r="AV224" s="12" t="s">
        <v>90</v>
      </c>
      <c r="AW224" s="12" t="s">
        <v>42</v>
      </c>
      <c r="AX224" s="12" t="s">
        <v>82</v>
      </c>
      <c r="AY224" s="149" t="s">
        <v>146</v>
      </c>
    </row>
    <row r="225" spans="2:65" s="13" customFormat="1" ht="11.25">
      <c r="B225" s="154"/>
      <c r="D225" s="146" t="s">
        <v>159</v>
      </c>
      <c r="E225" s="155" t="s">
        <v>44</v>
      </c>
      <c r="F225" s="156" t="s">
        <v>805</v>
      </c>
      <c r="H225" s="157">
        <v>0.45</v>
      </c>
      <c r="I225" s="158"/>
      <c r="L225" s="154"/>
      <c r="M225" s="159"/>
      <c r="T225" s="160"/>
      <c r="AT225" s="155" t="s">
        <v>159</v>
      </c>
      <c r="AU225" s="155" t="s">
        <v>92</v>
      </c>
      <c r="AV225" s="13" t="s">
        <v>92</v>
      </c>
      <c r="AW225" s="13" t="s">
        <v>42</v>
      </c>
      <c r="AX225" s="13" t="s">
        <v>82</v>
      </c>
      <c r="AY225" s="155" t="s">
        <v>146</v>
      </c>
    </row>
    <row r="226" spans="2:65" s="13" customFormat="1" ht="11.25">
      <c r="B226" s="154"/>
      <c r="D226" s="146" t="s">
        <v>159</v>
      </c>
      <c r="E226" s="155" t="s">
        <v>44</v>
      </c>
      <c r="F226" s="156" t="s">
        <v>806</v>
      </c>
      <c r="H226" s="157">
        <v>0.45</v>
      </c>
      <c r="I226" s="158"/>
      <c r="L226" s="154"/>
      <c r="M226" s="159"/>
      <c r="T226" s="160"/>
      <c r="AT226" s="155" t="s">
        <v>159</v>
      </c>
      <c r="AU226" s="155" t="s">
        <v>92</v>
      </c>
      <c r="AV226" s="13" t="s">
        <v>92</v>
      </c>
      <c r="AW226" s="13" t="s">
        <v>42</v>
      </c>
      <c r="AX226" s="13" t="s">
        <v>82</v>
      </c>
      <c r="AY226" s="155" t="s">
        <v>146</v>
      </c>
    </row>
    <row r="227" spans="2:65" s="14" customFormat="1" ht="11.25">
      <c r="B227" s="161"/>
      <c r="D227" s="146" t="s">
        <v>159</v>
      </c>
      <c r="E227" s="162" t="s">
        <v>44</v>
      </c>
      <c r="F227" s="163" t="s">
        <v>281</v>
      </c>
      <c r="H227" s="164">
        <v>0.9</v>
      </c>
      <c r="I227" s="165"/>
      <c r="L227" s="161"/>
      <c r="M227" s="166"/>
      <c r="T227" s="167"/>
      <c r="AT227" s="162" t="s">
        <v>159</v>
      </c>
      <c r="AU227" s="162" t="s">
        <v>92</v>
      </c>
      <c r="AV227" s="14" t="s">
        <v>153</v>
      </c>
      <c r="AW227" s="14" t="s">
        <v>42</v>
      </c>
      <c r="AX227" s="14" t="s">
        <v>90</v>
      </c>
      <c r="AY227" s="162" t="s">
        <v>146</v>
      </c>
    </row>
    <row r="228" spans="2:65" s="13" customFormat="1" ht="11.25">
      <c r="B228" s="154"/>
      <c r="D228" s="146" t="s">
        <v>159</v>
      </c>
      <c r="F228" s="156" t="s">
        <v>807</v>
      </c>
      <c r="H228" s="157">
        <v>0.94499999999999995</v>
      </c>
      <c r="I228" s="158"/>
      <c r="L228" s="154"/>
      <c r="M228" s="159"/>
      <c r="T228" s="160"/>
      <c r="AT228" s="155" t="s">
        <v>159</v>
      </c>
      <c r="AU228" s="155" t="s">
        <v>92</v>
      </c>
      <c r="AV228" s="13" t="s">
        <v>92</v>
      </c>
      <c r="AW228" s="13" t="s">
        <v>4</v>
      </c>
      <c r="AX228" s="13" t="s">
        <v>90</v>
      </c>
      <c r="AY228" s="155" t="s">
        <v>146</v>
      </c>
    </row>
    <row r="229" spans="2:65" s="1" customFormat="1" ht="24.2" customHeight="1">
      <c r="B229" s="34"/>
      <c r="C229" s="129" t="s">
        <v>310</v>
      </c>
      <c r="D229" s="129" t="s">
        <v>148</v>
      </c>
      <c r="E229" s="130" t="s">
        <v>808</v>
      </c>
      <c r="F229" s="131" t="s">
        <v>809</v>
      </c>
      <c r="G229" s="132" t="s">
        <v>295</v>
      </c>
      <c r="H229" s="133">
        <v>11.22</v>
      </c>
      <c r="I229" s="134"/>
      <c r="J229" s="135">
        <f>ROUND(I229*H229,2)</f>
        <v>0</v>
      </c>
      <c r="K229" s="131" t="s">
        <v>44</v>
      </c>
      <c r="L229" s="34"/>
      <c r="M229" s="136" t="s">
        <v>44</v>
      </c>
      <c r="N229" s="137" t="s">
        <v>53</v>
      </c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AR229" s="140" t="s">
        <v>153</v>
      </c>
      <c r="AT229" s="140" t="s">
        <v>148</v>
      </c>
      <c r="AU229" s="140" t="s">
        <v>92</v>
      </c>
      <c r="AY229" s="18" t="s">
        <v>146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8" t="s">
        <v>90</v>
      </c>
      <c r="BK229" s="141">
        <f>ROUND(I229*H229,2)</f>
        <v>0</v>
      </c>
      <c r="BL229" s="18" t="s">
        <v>153</v>
      </c>
      <c r="BM229" s="140" t="s">
        <v>810</v>
      </c>
    </row>
    <row r="230" spans="2:65" s="1" customFormat="1" ht="29.25">
      <c r="B230" s="34"/>
      <c r="D230" s="146" t="s">
        <v>157</v>
      </c>
      <c r="F230" s="147" t="s">
        <v>811</v>
      </c>
      <c r="I230" s="144"/>
      <c r="L230" s="34"/>
      <c r="M230" s="145"/>
      <c r="T230" s="55"/>
      <c r="AT230" s="18" t="s">
        <v>157</v>
      </c>
      <c r="AU230" s="18" t="s">
        <v>92</v>
      </c>
    </row>
    <row r="231" spans="2:65" s="12" customFormat="1" ht="11.25">
      <c r="B231" s="148"/>
      <c r="D231" s="146" t="s">
        <v>159</v>
      </c>
      <c r="E231" s="149" t="s">
        <v>44</v>
      </c>
      <c r="F231" s="150" t="s">
        <v>812</v>
      </c>
      <c r="H231" s="149" t="s">
        <v>44</v>
      </c>
      <c r="I231" s="151"/>
      <c r="L231" s="148"/>
      <c r="M231" s="152"/>
      <c r="T231" s="153"/>
      <c r="AT231" s="149" t="s">
        <v>159</v>
      </c>
      <c r="AU231" s="149" t="s">
        <v>92</v>
      </c>
      <c r="AV231" s="12" t="s">
        <v>90</v>
      </c>
      <c r="AW231" s="12" t="s">
        <v>42</v>
      </c>
      <c r="AX231" s="12" t="s">
        <v>82</v>
      </c>
      <c r="AY231" s="149" t="s">
        <v>146</v>
      </c>
    </row>
    <row r="232" spans="2:65" s="12" customFormat="1" ht="11.25">
      <c r="B232" s="148"/>
      <c r="D232" s="146" t="s">
        <v>159</v>
      </c>
      <c r="E232" s="149" t="s">
        <v>44</v>
      </c>
      <c r="F232" s="150" t="s">
        <v>813</v>
      </c>
      <c r="H232" s="149" t="s">
        <v>44</v>
      </c>
      <c r="I232" s="151"/>
      <c r="L232" s="148"/>
      <c r="M232" s="152"/>
      <c r="T232" s="153"/>
      <c r="AT232" s="149" t="s">
        <v>159</v>
      </c>
      <c r="AU232" s="149" t="s">
        <v>92</v>
      </c>
      <c r="AV232" s="12" t="s">
        <v>90</v>
      </c>
      <c r="AW232" s="12" t="s">
        <v>42</v>
      </c>
      <c r="AX232" s="12" t="s">
        <v>82</v>
      </c>
      <c r="AY232" s="149" t="s">
        <v>146</v>
      </c>
    </row>
    <row r="233" spans="2:65" s="12" customFormat="1" ht="11.25">
      <c r="B233" s="148"/>
      <c r="D233" s="146" t="s">
        <v>159</v>
      </c>
      <c r="E233" s="149" t="s">
        <v>44</v>
      </c>
      <c r="F233" s="150" t="s">
        <v>814</v>
      </c>
      <c r="H233" s="149" t="s">
        <v>44</v>
      </c>
      <c r="I233" s="151"/>
      <c r="L233" s="148"/>
      <c r="M233" s="152"/>
      <c r="T233" s="153"/>
      <c r="AT233" s="149" t="s">
        <v>159</v>
      </c>
      <c r="AU233" s="149" t="s">
        <v>92</v>
      </c>
      <c r="AV233" s="12" t="s">
        <v>90</v>
      </c>
      <c r="AW233" s="12" t="s">
        <v>42</v>
      </c>
      <c r="AX233" s="12" t="s">
        <v>82</v>
      </c>
      <c r="AY233" s="149" t="s">
        <v>146</v>
      </c>
    </row>
    <row r="234" spans="2:65" s="13" customFormat="1" ht="11.25">
      <c r="B234" s="154"/>
      <c r="D234" s="146" t="s">
        <v>159</v>
      </c>
      <c r="E234" s="155" t="s">
        <v>44</v>
      </c>
      <c r="F234" s="156" t="s">
        <v>815</v>
      </c>
      <c r="H234" s="157">
        <v>6833.82</v>
      </c>
      <c r="I234" s="158"/>
      <c r="L234" s="154"/>
      <c r="M234" s="159"/>
      <c r="T234" s="160"/>
      <c r="AT234" s="155" t="s">
        <v>159</v>
      </c>
      <c r="AU234" s="155" t="s">
        <v>92</v>
      </c>
      <c r="AV234" s="13" t="s">
        <v>92</v>
      </c>
      <c r="AW234" s="13" t="s">
        <v>42</v>
      </c>
      <c r="AX234" s="13" t="s">
        <v>82</v>
      </c>
      <c r="AY234" s="155" t="s">
        <v>146</v>
      </c>
    </row>
    <row r="235" spans="2:65" s="13" customFormat="1" ht="11.25">
      <c r="B235" s="154"/>
      <c r="D235" s="146" t="s">
        <v>159</v>
      </c>
      <c r="E235" s="155" t="s">
        <v>44</v>
      </c>
      <c r="F235" s="156" t="s">
        <v>816</v>
      </c>
      <c r="H235" s="157">
        <v>669.26</v>
      </c>
      <c r="I235" s="158"/>
      <c r="L235" s="154"/>
      <c r="M235" s="159"/>
      <c r="T235" s="160"/>
      <c r="AT235" s="155" t="s">
        <v>159</v>
      </c>
      <c r="AU235" s="155" t="s">
        <v>92</v>
      </c>
      <c r="AV235" s="13" t="s">
        <v>92</v>
      </c>
      <c r="AW235" s="13" t="s">
        <v>42</v>
      </c>
      <c r="AX235" s="13" t="s">
        <v>82</v>
      </c>
      <c r="AY235" s="155" t="s">
        <v>146</v>
      </c>
    </row>
    <row r="236" spans="2:65" s="13" customFormat="1" ht="11.25">
      <c r="B236" s="154"/>
      <c r="D236" s="146" t="s">
        <v>159</v>
      </c>
      <c r="E236" s="155" t="s">
        <v>44</v>
      </c>
      <c r="F236" s="156" t="s">
        <v>817</v>
      </c>
      <c r="H236" s="157">
        <v>2541.96</v>
      </c>
      <c r="I236" s="158"/>
      <c r="L236" s="154"/>
      <c r="M236" s="159"/>
      <c r="T236" s="160"/>
      <c r="AT236" s="155" t="s">
        <v>159</v>
      </c>
      <c r="AU236" s="155" t="s">
        <v>92</v>
      </c>
      <c r="AV236" s="13" t="s">
        <v>92</v>
      </c>
      <c r="AW236" s="13" t="s">
        <v>42</v>
      </c>
      <c r="AX236" s="13" t="s">
        <v>82</v>
      </c>
      <c r="AY236" s="155" t="s">
        <v>146</v>
      </c>
    </row>
    <row r="237" spans="2:65" s="13" customFormat="1" ht="11.25">
      <c r="B237" s="154"/>
      <c r="D237" s="146" t="s">
        <v>159</v>
      </c>
      <c r="E237" s="155" t="s">
        <v>44</v>
      </c>
      <c r="F237" s="156" t="s">
        <v>818</v>
      </c>
      <c r="H237" s="157">
        <v>207.1</v>
      </c>
      <c r="I237" s="158"/>
      <c r="L237" s="154"/>
      <c r="M237" s="159"/>
      <c r="T237" s="160"/>
      <c r="AT237" s="155" t="s">
        <v>159</v>
      </c>
      <c r="AU237" s="155" t="s">
        <v>92</v>
      </c>
      <c r="AV237" s="13" t="s">
        <v>92</v>
      </c>
      <c r="AW237" s="13" t="s">
        <v>42</v>
      </c>
      <c r="AX237" s="13" t="s">
        <v>82</v>
      </c>
      <c r="AY237" s="155" t="s">
        <v>146</v>
      </c>
    </row>
    <row r="238" spans="2:65" s="13" customFormat="1" ht="11.25">
      <c r="B238" s="154"/>
      <c r="D238" s="146" t="s">
        <v>159</v>
      </c>
      <c r="E238" s="155" t="s">
        <v>44</v>
      </c>
      <c r="F238" s="156" t="s">
        <v>819</v>
      </c>
      <c r="H238" s="157">
        <v>360.96</v>
      </c>
      <c r="I238" s="158"/>
      <c r="L238" s="154"/>
      <c r="M238" s="159"/>
      <c r="T238" s="160"/>
      <c r="AT238" s="155" t="s">
        <v>159</v>
      </c>
      <c r="AU238" s="155" t="s">
        <v>92</v>
      </c>
      <c r="AV238" s="13" t="s">
        <v>92</v>
      </c>
      <c r="AW238" s="13" t="s">
        <v>42</v>
      </c>
      <c r="AX238" s="13" t="s">
        <v>82</v>
      </c>
      <c r="AY238" s="155" t="s">
        <v>146</v>
      </c>
    </row>
    <row r="239" spans="2:65" s="13" customFormat="1" ht="11.25">
      <c r="B239" s="154"/>
      <c r="D239" s="146" t="s">
        <v>159</v>
      </c>
      <c r="E239" s="155" t="s">
        <v>44</v>
      </c>
      <c r="F239" s="156" t="s">
        <v>820</v>
      </c>
      <c r="H239" s="157">
        <v>261.24</v>
      </c>
      <c r="I239" s="158"/>
      <c r="L239" s="154"/>
      <c r="M239" s="159"/>
      <c r="T239" s="160"/>
      <c r="AT239" s="155" t="s">
        <v>159</v>
      </c>
      <c r="AU239" s="155" t="s">
        <v>92</v>
      </c>
      <c r="AV239" s="13" t="s">
        <v>92</v>
      </c>
      <c r="AW239" s="13" t="s">
        <v>42</v>
      </c>
      <c r="AX239" s="13" t="s">
        <v>82</v>
      </c>
      <c r="AY239" s="155" t="s">
        <v>146</v>
      </c>
    </row>
    <row r="240" spans="2:65" s="13" customFormat="1" ht="11.25">
      <c r="B240" s="154"/>
      <c r="D240" s="146" t="s">
        <v>159</v>
      </c>
      <c r="E240" s="155" t="s">
        <v>44</v>
      </c>
      <c r="F240" s="156" t="s">
        <v>821</v>
      </c>
      <c r="H240" s="157">
        <v>35.325000000000003</v>
      </c>
      <c r="I240" s="158"/>
      <c r="L240" s="154"/>
      <c r="M240" s="159"/>
      <c r="T240" s="160"/>
      <c r="AT240" s="155" t="s">
        <v>159</v>
      </c>
      <c r="AU240" s="155" t="s">
        <v>92</v>
      </c>
      <c r="AV240" s="13" t="s">
        <v>92</v>
      </c>
      <c r="AW240" s="13" t="s">
        <v>42</v>
      </c>
      <c r="AX240" s="13" t="s">
        <v>82</v>
      </c>
      <c r="AY240" s="155" t="s">
        <v>146</v>
      </c>
    </row>
    <row r="241" spans="2:65" s="13" customFormat="1" ht="11.25">
      <c r="B241" s="154"/>
      <c r="D241" s="146" t="s">
        <v>159</v>
      </c>
      <c r="E241" s="155" t="s">
        <v>44</v>
      </c>
      <c r="F241" s="156" t="s">
        <v>822</v>
      </c>
      <c r="H241" s="157">
        <v>310.5</v>
      </c>
      <c r="I241" s="158"/>
      <c r="L241" s="154"/>
      <c r="M241" s="159"/>
      <c r="T241" s="160"/>
      <c r="AT241" s="155" t="s">
        <v>159</v>
      </c>
      <c r="AU241" s="155" t="s">
        <v>92</v>
      </c>
      <c r="AV241" s="13" t="s">
        <v>92</v>
      </c>
      <c r="AW241" s="13" t="s">
        <v>42</v>
      </c>
      <c r="AX241" s="13" t="s">
        <v>82</v>
      </c>
      <c r="AY241" s="155" t="s">
        <v>146</v>
      </c>
    </row>
    <row r="242" spans="2:65" s="14" customFormat="1" ht="11.25">
      <c r="B242" s="161"/>
      <c r="D242" s="146" t="s">
        <v>159</v>
      </c>
      <c r="E242" s="162" t="s">
        <v>44</v>
      </c>
      <c r="F242" s="163" t="s">
        <v>281</v>
      </c>
      <c r="H242" s="164">
        <v>11220.165000000001</v>
      </c>
      <c r="I242" s="165"/>
      <c r="L242" s="161"/>
      <c r="M242" s="166"/>
      <c r="T242" s="167"/>
      <c r="AT242" s="162" t="s">
        <v>159</v>
      </c>
      <c r="AU242" s="162" t="s">
        <v>92</v>
      </c>
      <c r="AV242" s="14" t="s">
        <v>153</v>
      </c>
      <c r="AW242" s="14" t="s">
        <v>42</v>
      </c>
      <c r="AX242" s="14" t="s">
        <v>90</v>
      </c>
      <c r="AY242" s="162" t="s">
        <v>146</v>
      </c>
    </row>
    <row r="243" spans="2:65" s="13" customFormat="1" ht="11.25">
      <c r="B243" s="154"/>
      <c r="D243" s="146" t="s">
        <v>159</v>
      </c>
      <c r="F243" s="156" t="s">
        <v>823</v>
      </c>
      <c r="H243" s="157">
        <v>11.22</v>
      </c>
      <c r="I243" s="158"/>
      <c r="L243" s="154"/>
      <c r="M243" s="159"/>
      <c r="T243" s="160"/>
      <c r="AT243" s="155" t="s">
        <v>159</v>
      </c>
      <c r="AU243" s="155" t="s">
        <v>92</v>
      </c>
      <c r="AV243" s="13" t="s">
        <v>92</v>
      </c>
      <c r="AW243" s="13" t="s">
        <v>4</v>
      </c>
      <c r="AX243" s="13" t="s">
        <v>90</v>
      </c>
      <c r="AY243" s="155" t="s">
        <v>146</v>
      </c>
    </row>
    <row r="244" spans="2:65" s="1" customFormat="1" ht="16.5" customHeight="1">
      <c r="B244" s="34"/>
      <c r="C244" s="178" t="s">
        <v>315</v>
      </c>
      <c r="D244" s="178" t="s">
        <v>720</v>
      </c>
      <c r="E244" s="179" t="s">
        <v>824</v>
      </c>
      <c r="F244" s="180" t="s">
        <v>825</v>
      </c>
      <c r="G244" s="181" t="s">
        <v>826</v>
      </c>
      <c r="H244" s="182">
        <v>1</v>
      </c>
      <c r="I244" s="183"/>
      <c r="J244" s="184">
        <f>ROUND(I244*H244,2)</f>
        <v>0</v>
      </c>
      <c r="K244" s="180" t="s">
        <v>44</v>
      </c>
      <c r="L244" s="185"/>
      <c r="M244" s="186" t="s">
        <v>44</v>
      </c>
      <c r="N244" s="187" t="s">
        <v>53</v>
      </c>
      <c r="P244" s="138">
        <f>O244*H244</f>
        <v>0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203</v>
      </c>
      <c r="AT244" s="140" t="s">
        <v>720</v>
      </c>
      <c r="AU244" s="140" t="s">
        <v>92</v>
      </c>
      <c r="AY244" s="18" t="s">
        <v>146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8" t="s">
        <v>90</v>
      </c>
      <c r="BK244" s="141">
        <f>ROUND(I244*H244,2)</f>
        <v>0</v>
      </c>
      <c r="BL244" s="18" t="s">
        <v>153</v>
      </c>
      <c r="BM244" s="140" t="s">
        <v>827</v>
      </c>
    </row>
    <row r="245" spans="2:65" s="12" customFormat="1" ht="11.25">
      <c r="B245" s="148"/>
      <c r="D245" s="146" t="s">
        <v>159</v>
      </c>
      <c r="E245" s="149" t="s">
        <v>44</v>
      </c>
      <c r="F245" s="150" t="s">
        <v>812</v>
      </c>
      <c r="H245" s="149" t="s">
        <v>44</v>
      </c>
      <c r="I245" s="151"/>
      <c r="L245" s="148"/>
      <c r="M245" s="152"/>
      <c r="T245" s="153"/>
      <c r="AT245" s="149" t="s">
        <v>159</v>
      </c>
      <c r="AU245" s="149" t="s">
        <v>92</v>
      </c>
      <c r="AV245" s="12" t="s">
        <v>90</v>
      </c>
      <c r="AW245" s="12" t="s">
        <v>42</v>
      </c>
      <c r="AX245" s="12" t="s">
        <v>82</v>
      </c>
      <c r="AY245" s="149" t="s">
        <v>146</v>
      </c>
    </row>
    <row r="246" spans="2:65" s="12" customFormat="1" ht="11.25">
      <c r="B246" s="148"/>
      <c r="D246" s="146" t="s">
        <v>159</v>
      </c>
      <c r="E246" s="149" t="s">
        <v>44</v>
      </c>
      <c r="F246" s="150" t="s">
        <v>813</v>
      </c>
      <c r="H246" s="149" t="s">
        <v>44</v>
      </c>
      <c r="I246" s="151"/>
      <c r="L246" s="148"/>
      <c r="M246" s="152"/>
      <c r="T246" s="153"/>
      <c r="AT246" s="149" t="s">
        <v>159</v>
      </c>
      <c r="AU246" s="149" t="s">
        <v>92</v>
      </c>
      <c r="AV246" s="12" t="s">
        <v>90</v>
      </c>
      <c r="AW246" s="12" t="s">
        <v>42</v>
      </c>
      <c r="AX246" s="12" t="s">
        <v>82</v>
      </c>
      <c r="AY246" s="149" t="s">
        <v>146</v>
      </c>
    </row>
    <row r="247" spans="2:65" s="13" customFormat="1" ht="11.25">
      <c r="B247" s="154"/>
      <c r="D247" s="146" t="s">
        <v>159</v>
      </c>
      <c r="E247" s="155" t="s">
        <v>44</v>
      </c>
      <c r="F247" s="156" t="s">
        <v>828</v>
      </c>
      <c r="H247" s="157">
        <v>1</v>
      </c>
      <c r="I247" s="158"/>
      <c r="L247" s="154"/>
      <c r="M247" s="159"/>
      <c r="T247" s="160"/>
      <c r="AT247" s="155" t="s">
        <v>159</v>
      </c>
      <c r="AU247" s="155" t="s">
        <v>92</v>
      </c>
      <c r="AV247" s="13" t="s">
        <v>92</v>
      </c>
      <c r="AW247" s="13" t="s">
        <v>42</v>
      </c>
      <c r="AX247" s="13" t="s">
        <v>90</v>
      </c>
      <c r="AY247" s="155" t="s">
        <v>146</v>
      </c>
    </row>
    <row r="248" spans="2:65" s="1" customFormat="1" ht="16.5" customHeight="1">
      <c r="B248" s="34"/>
      <c r="C248" s="178" t="s">
        <v>320</v>
      </c>
      <c r="D248" s="178" t="s">
        <v>720</v>
      </c>
      <c r="E248" s="179" t="s">
        <v>829</v>
      </c>
      <c r="F248" s="180" t="s">
        <v>830</v>
      </c>
      <c r="G248" s="181" t="s">
        <v>295</v>
      </c>
      <c r="H248" s="182">
        <v>10.346</v>
      </c>
      <c r="I248" s="183"/>
      <c r="J248" s="184">
        <f>ROUND(I248*H248,2)</f>
        <v>0</v>
      </c>
      <c r="K248" s="180" t="s">
        <v>152</v>
      </c>
      <c r="L248" s="185"/>
      <c r="M248" s="186" t="s">
        <v>44</v>
      </c>
      <c r="N248" s="187" t="s">
        <v>53</v>
      </c>
      <c r="P248" s="138">
        <f>O248*H248</f>
        <v>0</v>
      </c>
      <c r="Q248" s="138">
        <v>1</v>
      </c>
      <c r="R248" s="138">
        <f>Q248*H248</f>
        <v>10.346</v>
      </c>
      <c r="S248" s="138">
        <v>0</v>
      </c>
      <c r="T248" s="139">
        <f>S248*H248</f>
        <v>0</v>
      </c>
      <c r="AR248" s="140" t="s">
        <v>203</v>
      </c>
      <c r="AT248" s="140" t="s">
        <v>720</v>
      </c>
      <c r="AU248" s="140" t="s">
        <v>92</v>
      </c>
      <c r="AY248" s="18" t="s">
        <v>146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8" t="s">
        <v>90</v>
      </c>
      <c r="BK248" s="141">
        <f>ROUND(I248*H248,2)</f>
        <v>0</v>
      </c>
      <c r="BL248" s="18" t="s">
        <v>153</v>
      </c>
      <c r="BM248" s="140" t="s">
        <v>831</v>
      </c>
    </row>
    <row r="249" spans="2:65" s="1" customFormat="1" ht="19.5">
      <c r="B249" s="34"/>
      <c r="D249" s="146" t="s">
        <v>157</v>
      </c>
      <c r="F249" s="147" t="s">
        <v>832</v>
      </c>
      <c r="I249" s="144"/>
      <c r="L249" s="34"/>
      <c r="M249" s="145"/>
      <c r="T249" s="55"/>
      <c r="AT249" s="18" t="s">
        <v>157</v>
      </c>
      <c r="AU249" s="18" t="s">
        <v>92</v>
      </c>
    </row>
    <row r="250" spans="2:65" s="12" customFormat="1" ht="11.25">
      <c r="B250" s="148"/>
      <c r="D250" s="146" t="s">
        <v>159</v>
      </c>
      <c r="E250" s="149" t="s">
        <v>44</v>
      </c>
      <c r="F250" s="150" t="s">
        <v>812</v>
      </c>
      <c r="H250" s="149" t="s">
        <v>44</v>
      </c>
      <c r="I250" s="151"/>
      <c r="L250" s="148"/>
      <c r="M250" s="152"/>
      <c r="T250" s="153"/>
      <c r="AT250" s="149" t="s">
        <v>159</v>
      </c>
      <c r="AU250" s="149" t="s">
        <v>92</v>
      </c>
      <c r="AV250" s="12" t="s">
        <v>90</v>
      </c>
      <c r="AW250" s="12" t="s">
        <v>42</v>
      </c>
      <c r="AX250" s="12" t="s">
        <v>82</v>
      </c>
      <c r="AY250" s="149" t="s">
        <v>146</v>
      </c>
    </row>
    <row r="251" spans="2:65" s="12" customFormat="1" ht="11.25">
      <c r="B251" s="148"/>
      <c r="D251" s="146" t="s">
        <v>159</v>
      </c>
      <c r="E251" s="149" t="s">
        <v>44</v>
      </c>
      <c r="F251" s="150" t="s">
        <v>813</v>
      </c>
      <c r="H251" s="149" t="s">
        <v>44</v>
      </c>
      <c r="I251" s="151"/>
      <c r="L251" s="148"/>
      <c r="M251" s="152"/>
      <c r="T251" s="153"/>
      <c r="AT251" s="149" t="s">
        <v>159</v>
      </c>
      <c r="AU251" s="149" t="s">
        <v>92</v>
      </c>
      <c r="AV251" s="12" t="s">
        <v>90</v>
      </c>
      <c r="AW251" s="12" t="s">
        <v>42</v>
      </c>
      <c r="AX251" s="12" t="s">
        <v>82</v>
      </c>
      <c r="AY251" s="149" t="s">
        <v>146</v>
      </c>
    </row>
    <row r="252" spans="2:65" s="12" customFormat="1" ht="11.25">
      <c r="B252" s="148"/>
      <c r="D252" s="146" t="s">
        <v>159</v>
      </c>
      <c r="E252" s="149" t="s">
        <v>44</v>
      </c>
      <c r="F252" s="150" t="s">
        <v>814</v>
      </c>
      <c r="H252" s="149" t="s">
        <v>44</v>
      </c>
      <c r="I252" s="151"/>
      <c r="L252" s="148"/>
      <c r="M252" s="152"/>
      <c r="T252" s="153"/>
      <c r="AT252" s="149" t="s">
        <v>159</v>
      </c>
      <c r="AU252" s="149" t="s">
        <v>92</v>
      </c>
      <c r="AV252" s="12" t="s">
        <v>90</v>
      </c>
      <c r="AW252" s="12" t="s">
        <v>42</v>
      </c>
      <c r="AX252" s="12" t="s">
        <v>82</v>
      </c>
      <c r="AY252" s="149" t="s">
        <v>146</v>
      </c>
    </row>
    <row r="253" spans="2:65" s="13" customFormat="1" ht="11.25">
      <c r="B253" s="154"/>
      <c r="D253" s="146" t="s">
        <v>159</v>
      </c>
      <c r="E253" s="155" t="s">
        <v>44</v>
      </c>
      <c r="F253" s="156" t="s">
        <v>833</v>
      </c>
      <c r="H253" s="157">
        <v>6.8339999999999996</v>
      </c>
      <c r="I253" s="158"/>
      <c r="L253" s="154"/>
      <c r="M253" s="159"/>
      <c r="T253" s="160"/>
      <c r="AT253" s="155" t="s">
        <v>159</v>
      </c>
      <c r="AU253" s="155" t="s">
        <v>92</v>
      </c>
      <c r="AV253" s="13" t="s">
        <v>92</v>
      </c>
      <c r="AW253" s="13" t="s">
        <v>42</v>
      </c>
      <c r="AX253" s="13" t="s">
        <v>82</v>
      </c>
      <c r="AY253" s="155" t="s">
        <v>146</v>
      </c>
    </row>
    <row r="254" spans="2:65" s="13" customFormat="1" ht="11.25">
      <c r="B254" s="154"/>
      <c r="D254" s="146" t="s">
        <v>159</v>
      </c>
      <c r="E254" s="155" t="s">
        <v>44</v>
      </c>
      <c r="F254" s="156" t="s">
        <v>834</v>
      </c>
      <c r="H254" s="157">
        <v>0.66900000000000004</v>
      </c>
      <c r="I254" s="158"/>
      <c r="L254" s="154"/>
      <c r="M254" s="159"/>
      <c r="T254" s="160"/>
      <c r="AT254" s="155" t="s">
        <v>159</v>
      </c>
      <c r="AU254" s="155" t="s">
        <v>92</v>
      </c>
      <c r="AV254" s="13" t="s">
        <v>92</v>
      </c>
      <c r="AW254" s="13" t="s">
        <v>42</v>
      </c>
      <c r="AX254" s="13" t="s">
        <v>82</v>
      </c>
      <c r="AY254" s="155" t="s">
        <v>146</v>
      </c>
    </row>
    <row r="255" spans="2:65" s="13" customFormat="1" ht="11.25">
      <c r="B255" s="154"/>
      <c r="D255" s="146" t="s">
        <v>159</v>
      </c>
      <c r="E255" s="155" t="s">
        <v>44</v>
      </c>
      <c r="F255" s="156" t="s">
        <v>835</v>
      </c>
      <c r="H255" s="157">
        <v>2.5419999999999998</v>
      </c>
      <c r="I255" s="158"/>
      <c r="L255" s="154"/>
      <c r="M255" s="159"/>
      <c r="T255" s="160"/>
      <c r="AT255" s="155" t="s">
        <v>159</v>
      </c>
      <c r="AU255" s="155" t="s">
        <v>92</v>
      </c>
      <c r="AV255" s="13" t="s">
        <v>92</v>
      </c>
      <c r="AW255" s="13" t="s">
        <v>42</v>
      </c>
      <c r="AX255" s="13" t="s">
        <v>82</v>
      </c>
      <c r="AY255" s="155" t="s">
        <v>146</v>
      </c>
    </row>
    <row r="256" spans="2:65" s="14" customFormat="1" ht="11.25">
      <c r="B256" s="161"/>
      <c r="D256" s="146" t="s">
        <v>159</v>
      </c>
      <c r="E256" s="162" t="s">
        <v>44</v>
      </c>
      <c r="F256" s="163" t="s">
        <v>281</v>
      </c>
      <c r="H256" s="164">
        <v>10.045</v>
      </c>
      <c r="I256" s="165"/>
      <c r="L256" s="161"/>
      <c r="M256" s="166"/>
      <c r="T256" s="167"/>
      <c r="AT256" s="162" t="s">
        <v>159</v>
      </c>
      <c r="AU256" s="162" t="s">
        <v>92</v>
      </c>
      <c r="AV256" s="14" t="s">
        <v>153</v>
      </c>
      <c r="AW256" s="14" t="s">
        <v>42</v>
      </c>
      <c r="AX256" s="14" t="s">
        <v>90</v>
      </c>
      <c r="AY256" s="162" t="s">
        <v>146</v>
      </c>
    </row>
    <row r="257" spans="2:65" s="13" customFormat="1" ht="11.25">
      <c r="B257" s="154"/>
      <c r="D257" s="146" t="s">
        <v>159</v>
      </c>
      <c r="F257" s="156" t="s">
        <v>836</v>
      </c>
      <c r="H257" s="157">
        <v>10.346</v>
      </c>
      <c r="I257" s="158"/>
      <c r="L257" s="154"/>
      <c r="M257" s="159"/>
      <c r="T257" s="160"/>
      <c r="AT257" s="155" t="s">
        <v>159</v>
      </c>
      <c r="AU257" s="155" t="s">
        <v>92</v>
      </c>
      <c r="AV257" s="13" t="s">
        <v>92</v>
      </c>
      <c r="AW257" s="13" t="s">
        <v>4</v>
      </c>
      <c r="AX257" s="13" t="s">
        <v>90</v>
      </c>
      <c r="AY257" s="155" t="s">
        <v>146</v>
      </c>
    </row>
    <row r="258" spans="2:65" s="1" customFormat="1" ht="16.5" customHeight="1">
      <c r="B258" s="34"/>
      <c r="C258" s="178" t="s">
        <v>327</v>
      </c>
      <c r="D258" s="178" t="s">
        <v>720</v>
      </c>
      <c r="E258" s="179" t="s">
        <v>837</v>
      </c>
      <c r="F258" s="180" t="s">
        <v>838</v>
      </c>
      <c r="G258" s="181" t="s">
        <v>295</v>
      </c>
      <c r="H258" s="182">
        <v>0.21299999999999999</v>
      </c>
      <c r="I258" s="183"/>
      <c r="J258" s="184">
        <f>ROUND(I258*H258,2)</f>
        <v>0</v>
      </c>
      <c r="K258" s="180" t="s">
        <v>152</v>
      </c>
      <c r="L258" s="185"/>
      <c r="M258" s="186" t="s">
        <v>44</v>
      </c>
      <c r="N258" s="187" t="s">
        <v>53</v>
      </c>
      <c r="P258" s="138">
        <f>O258*H258</f>
        <v>0</v>
      </c>
      <c r="Q258" s="138">
        <v>1</v>
      </c>
      <c r="R258" s="138">
        <f>Q258*H258</f>
        <v>0.21299999999999999</v>
      </c>
      <c r="S258" s="138">
        <v>0</v>
      </c>
      <c r="T258" s="139">
        <f>S258*H258</f>
        <v>0</v>
      </c>
      <c r="AR258" s="140" t="s">
        <v>203</v>
      </c>
      <c r="AT258" s="140" t="s">
        <v>720</v>
      </c>
      <c r="AU258" s="140" t="s">
        <v>92</v>
      </c>
      <c r="AY258" s="18" t="s">
        <v>146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8" t="s">
        <v>90</v>
      </c>
      <c r="BK258" s="141">
        <f>ROUND(I258*H258,2)</f>
        <v>0</v>
      </c>
      <c r="BL258" s="18" t="s">
        <v>153</v>
      </c>
      <c r="BM258" s="140" t="s">
        <v>839</v>
      </c>
    </row>
    <row r="259" spans="2:65" s="1" customFormat="1" ht="19.5">
      <c r="B259" s="34"/>
      <c r="D259" s="146" t="s">
        <v>157</v>
      </c>
      <c r="F259" s="147" t="s">
        <v>832</v>
      </c>
      <c r="I259" s="144"/>
      <c r="L259" s="34"/>
      <c r="M259" s="145"/>
      <c r="T259" s="55"/>
      <c r="AT259" s="18" t="s">
        <v>157</v>
      </c>
      <c r="AU259" s="18" t="s">
        <v>92</v>
      </c>
    </row>
    <row r="260" spans="2:65" s="12" customFormat="1" ht="11.25">
      <c r="B260" s="148"/>
      <c r="D260" s="146" t="s">
        <v>159</v>
      </c>
      <c r="E260" s="149" t="s">
        <v>44</v>
      </c>
      <c r="F260" s="150" t="s">
        <v>812</v>
      </c>
      <c r="H260" s="149" t="s">
        <v>44</v>
      </c>
      <c r="I260" s="151"/>
      <c r="L260" s="148"/>
      <c r="M260" s="152"/>
      <c r="T260" s="153"/>
      <c r="AT260" s="149" t="s">
        <v>159</v>
      </c>
      <c r="AU260" s="149" t="s">
        <v>92</v>
      </c>
      <c r="AV260" s="12" t="s">
        <v>90</v>
      </c>
      <c r="AW260" s="12" t="s">
        <v>42</v>
      </c>
      <c r="AX260" s="12" t="s">
        <v>82</v>
      </c>
      <c r="AY260" s="149" t="s">
        <v>146</v>
      </c>
    </row>
    <row r="261" spans="2:65" s="12" customFormat="1" ht="11.25">
      <c r="B261" s="148"/>
      <c r="D261" s="146" t="s">
        <v>159</v>
      </c>
      <c r="E261" s="149" t="s">
        <v>44</v>
      </c>
      <c r="F261" s="150" t="s">
        <v>813</v>
      </c>
      <c r="H261" s="149" t="s">
        <v>44</v>
      </c>
      <c r="I261" s="151"/>
      <c r="L261" s="148"/>
      <c r="M261" s="152"/>
      <c r="T261" s="153"/>
      <c r="AT261" s="149" t="s">
        <v>159</v>
      </c>
      <c r="AU261" s="149" t="s">
        <v>92</v>
      </c>
      <c r="AV261" s="12" t="s">
        <v>90</v>
      </c>
      <c r="AW261" s="12" t="s">
        <v>42</v>
      </c>
      <c r="AX261" s="12" t="s">
        <v>82</v>
      </c>
      <c r="AY261" s="149" t="s">
        <v>146</v>
      </c>
    </row>
    <row r="262" spans="2:65" s="12" customFormat="1" ht="11.25">
      <c r="B262" s="148"/>
      <c r="D262" s="146" t="s">
        <v>159</v>
      </c>
      <c r="E262" s="149" t="s">
        <v>44</v>
      </c>
      <c r="F262" s="150" t="s">
        <v>814</v>
      </c>
      <c r="H262" s="149" t="s">
        <v>44</v>
      </c>
      <c r="I262" s="151"/>
      <c r="L262" s="148"/>
      <c r="M262" s="152"/>
      <c r="T262" s="153"/>
      <c r="AT262" s="149" t="s">
        <v>159</v>
      </c>
      <c r="AU262" s="149" t="s">
        <v>92</v>
      </c>
      <c r="AV262" s="12" t="s">
        <v>90</v>
      </c>
      <c r="AW262" s="12" t="s">
        <v>42</v>
      </c>
      <c r="AX262" s="12" t="s">
        <v>82</v>
      </c>
      <c r="AY262" s="149" t="s">
        <v>146</v>
      </c>
    </row>
    <row r="263" spans="2:65" s="13" customFormat="1" ht="11.25">
      <c r="B263" s="154"/>
      <c r="D263" s="146" t="s">
        <v>159</v>
      </c>
      <c r="E263" s="155" t="s">
        <v>44</v>
      </c>
      <c r="F263" s="156" t="s">
        <v>840</v>
      </c>
      <c r="H263" s="157">
        <v>0.20699999999999999</v>
      </c>
      <c r="I263" s="158"/>
      <c r="L263" s="154"/>
      <c r="M263" s="159"/>
      <c r="T263" s="160"/>
      <c r="AT263" s="155" t="s">
        <v>159</v>
      </c>
      <c r="AU263" s="155" t="s">
        <v>92</v>
      </c>
      <c r="AV263" s="13" t="s">
        <v>92</v>
      </c>
      <c r="AW263" s="13" t="s">
        <v>42</v>
      </c>
      <c r="AX263" s="13" t="s">
        <v>90</v>
      </c>
      <c r="AY263" s="155" t="s">
        <v>146</v>
      </c>
    </row>
    <row r="264" spans="2:65" s="13" customFormat="1" ht="11.25">
      <c r="B264" s="154"/>
      <c r="D264" s="146" t="s">
        <v>159</v>
      </c>
      <c r="F264" s="156" t="s">
        <v>841</v>
      </c>
      <c r="H264" s="157">
        <v>0.21299999999999999</v>
      </c>
      <c r="I264" s="158"/>
      <c r="L264" s="154"/>
      <c r="M264" s="159"/>
      <c r="T264" s="160"/>
      <c r="AT264" s="155" t="s">
        <v>159</v>
      </c>
      <c r="AU264" s="155" t="s">
        <v>92</v>
      </c>
      <c r="AV264" s="13" t="s">
        <v>92</v>
      </c>
      <c r="AW264" s="13" t="s">
        <v>4</v>
      </c>
      <c r="AX264" s="13" t="s">
        <v>90</v>
      </c>
      <c r="AY264" s="155" t="s">
        <v>146</v>
      </c>
    </row>
    <row r="265" spans="2:65" s="1" customFormat="1" ht="16.5" customHeight="1">
      <c r="B265" s="34"/>
      <c r="C265" s="178" t="s">
        <v>336</v>
      </c>
      <c r="D265" s="178" t="s">
        <v>720</v>
      </c>
      <c r="E265" s="179" t="s">
        <v>842</v>
      </c>
      <c r="F265" s="180" t="s">
        <v>843</v>
      </c>
      <c r="G265" s="181" t="s">
        <v>295</v>
      </c>
      <c r="H265" s="182">
        <v>0.372</v>
      </c>
      <c r="I265" s="183"/>
      <c r="J265" s="184">
        <f>ROUND(I265*H265,2)</f>
        <v>0</v>
      </c>
      <c r="K265" s="180" t="s">
        <v>152</v>
      </c>
      <c r="L265" s="185"/>
      <c r="M265" s="186" t="s">
        <v>44</v>
      </c>
      <c r="N265" s="187" t="s">
        <v>53</v>
      </c>
      <c r="P265" s="138">
        <f>O265*H265</f>
        <v>0</v>
      </c>
      <c r="Q265" s="138">
        <v>1</v>
      </c>
      <c r="R265" s="138">
        <f>Q265*H265</f>
        <v>0.372</v>
      </c>
      <c r="S265" s="138">
        <v>0</v>
      </c>
      <c r="T265" s="139">
        <f>S265*H265</f>
        <v>0</v>
      </c>
      <c r="AR265" s="140" t="s">
        <v>203</v>
      </c>
      <c r="AT265" s="140" t="s">
        <v>720</v>
      </c>
      <c r="AU265" s="140" t="s">
        <v>92</v>
      </c>
      <c r="AY265" s="18" t="s">
        <v>146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8" t="s">
        <v>90</v>
      </c>
      <c r="BK265" s="141">
        <f>ROUND(I265*H265,2)</f>
        <v>0</v>
      </c>
      <c r="BL265" s="18" t="s">
        <v>153</v>
      </c>
      <c r="BM265" s="140" t="s">
        <v>844</v>
      </c>
    </row>
    <row r="266" spans="2:65" s="1" customFormat="1" ht="19.5">
      <c r="B266" s="34"/>
      <c r="D266" s="146" t="s">
        <v>157</v>
      </c>
      <c r="F266" s="147" t="s">
        <v>832</v>
      </c>
      <c r="I266" s="144"/>
      <c r="L266" s="34"/>
      <c r="M266" s="145"/>
      <c r="T266" s="55"/>
      <c r="AT266" s="18" t="s">
        <v>157</v>
      </c>
      <c r="AU266" s="18" t="s">
        <v>92</v>
      </c>
    </row>
    <row r="267" spans="2:65" s="12" customFormat="1" ht="11.25">
      <c r="B267" s="148"/>
      <c r="D267" s="146" t="s">
        <v>159</v>
      </c>
      <c r="E267" s="149" t="s">
        <v>44</v>
      </c>
      <c r="F267" s="150" t="s">
        <v>812</v>
      </c>
      <c r="H267" s="149" t="s">
        <v>44</v>
      </c>
      <c r="I267" s="151"/>
      <c r="L267" s="148"/>
      <c r="M267" s="152"/>
      <c r="T267" s="153"/>
      <c r="AT267" s="149" t="s">
        <v>159</v>
      </c>
      <c r="AU267" s="149" t="s">
        <v>92</v>
      </c>
      <c r="AV267" s="12" t="s">
        <v>90</v>
      </c>
      <c r="AW267" s="12" t="s">
        <v>42</v>
      </c>
      <c r="AX267" s="12" t="s">
        <v>82</v>
      </c>
      <c r="AY267" s="149" t="s">
        <v>146</v>
      </c>
    </row>
    <row r="268" spans="2:65" s="12" customFormat="1" ht="11.25">
      <c r="B268" s="148"/>
      <c r="D268" s="146" t="s">
        <v>159</v>
      </c>
      <c r="E268" s="149" t="s">
        <v>44</v>
      </c>
      <c r="F268" s="150" t="s">
        <v>813</v>
      </c>
      <c r="H268" s="149" t="s">
        <v>44</v>
      </c>
      <c r="I268" s="151"/>
      <c r="L268" s="148"/>
      <c r="M268" s="152"/>
      <c r="T268" s="153"/>
      <c r="AT268" s="149" t="s">
        <v>159</v>
      </c>
      <c r="AU268" s="149" t="s">
        <v>92</v>
      </c>
      <c r="AV268" s="12" t="s">
        <v>90</v>
      </c>
      <c r="AW268" s="12" t="s">
        <v>42</v>
      </c>
      <c r="AX268" s="12" t="s">
        <v>82</v>
      </c>
      <c r="AY268" s="149" t="s">
        <v>146</v>
      </c>
    </row>
    <row r="269" spans="2:65" s="12" customFormat="1" ht="11.25">
      <c r="B269" s="148"/>
      <c r="D269" s="146" t="s">
        <v>159</v>
      </c>
      <c r="E269" s="149" t="s">
        <v>44</v>
      </c>
      <c r="F269" s="150" t="s">
        <v>814</v>
      </c>
      <c r="H269" s="149" t="s">
        <v>44</v>
      </c>
      <c r="I269" s="151"/>
      <c r="L269" s="148"/>
      <c r="M269" s="152"/>
      <c r="T269" s="153"/>
      <c r="AT269" s="149" t="s">
        <v>159</v>
      </c>
      <c r="AU269" s="149" t="s">
        <v>92</v>
      </c>
      <c r="AV269" s="12" t="s">
        <v>90</v>
      </c>
      <c r="AW269" s="12" t="s">
        <v>42</v>
      </c>
      <c r="AX269" s="12" t="s">
        <v>82</v>
      </c>
      <c r="AY269" s="149" t="s">
        <v>146</v>
      </c>
    </row>
    <row r="270" spans="2:65" s="13" customFormat="1" ht="11.25">
      <c r="B270" s="154"/>
      <c r="D270" s="146" t="s">
        <v>159</v>
      </c>
      <c r="E270" s="155" t="s">
        <v>44</v>
      </c>
      <c r="F270" s="156" t="s">
        <v>845</v>
      </c>
      <c r="H270" s="157">
        <v>0.36099999999999999</v>
      </c>
      <c r="I270" s="158"/>
      <c r="L270" s="154"/>
      <c r="M270" s="159"/>
      <c r="T270" s="160"/>
      <c r="AT270" s="155" t="s">
        <v>159</v>
      </c>
      <c r="AU270" s="155" t="s">
        <v>92</v>
      </c>
      <c r="AV270" s="13" t="s">
        <v>92</v>
      </c>
      <c r="AW270" s="13" t="s">
        <v>42</v>
      </c>
      <c r="AX270" s="13" t="s">
        <v>90</v>
      </c>
      <c r="AY270" s="155" t="s">
        <v>146</v>
      </c>
    </row>
    <row r="271" spans="2:65" s="13" customFormat="1" ht="11.25">
      <c r="B271" s="154"/>
      <c r="D271" s="146" t="s">
        <v>159</v>
      </c>
      <c r="F271" s="156" t="s">
        <v>846</v>
      </c>
      <c r="H271" s="157">
        <v>0.372</v>
      </c>
      <c r="I271" s="158"/>
      <c r="L271" s="154"/>
      <c r="M271" s="159"/>
      <c r="T271" s="160"/>
      <c r="AT271" s="155" t="s">
        <v>159</v>
      </c>
      <c r="AU271" s="155" t="s">
        <v>92</v>
      </c>
      <c r="AV271" s="13" t="s">
        <v>92</v>
      </c>
      <c r="AW271" s="13" t="s">
        <v>4</v>
      </c>
      <c r="AX271" s="13" t="s">
        <v>90</v>
      </c>
      <c r="AY271" s="155" t="s">
        <v>146</v>
      </c>
    </row>
    <row r="272" spans="2:65" s="1" customFormat="1" ht="16.5" customHeight="1">
      <c r="B272" s="34"/>
      <c r="C272" s="178" t="s">
        <v>345</v>
      </c>
      <c r="D272" s="178" t="s">
        <v>720</v>
      </c>
      <c r="E272" s="179" t="s">
        <v>847</v>
      </c>
      <c r="F272" s="180" t="s">
        <v>848</v>
      </c>
      <c r="G272" s="181" t="s">
        <v>295</v>
      </c>
      <c r="H272" s="182">
        <v>0.26900000000000002</v>
      </c>
      <c r="I272" s="183"/>
      <c r="J272" s="184">
        <f>ROUND(I272*H272,2)</f>
        <v>0</v>
      </c>
      <c r="K272" s="180" t="s">
        <v>152</v>
      </c>
      <c r="L272" s="185"/>
      <c r="M272" s="186" t="s">
        <v>44</v>
      </c>
      <c r="N272" s="187" t="s">
        <v>53</v>
      </c>
      <c r="P272" s="138">
        <f>O272*H272</f>
        <v>0</v>
      </c>
      <c r="Q272" s="138">
        <v>1</v>
      </c>
      <c r="R272" s="138">
        <f>Q272*H272</f>
        <v>0.26900000000000002</v>
      </c>
      <c r="S272" s="138">
        <v>0</v>
      </c>
      <c r="T272" s="139">
        <f>S272*H272</f>
        <v>0</v>
      </c>
      <c r="AR272" s="140" t="s">
        <v>203</v>
      </c>
      <c r="AT272" s="140" t="s">
        <v>720</v>
      </c>
      <c r="AU272" s="140" t="s">
        <v>92</v>
      </c>
      <c r="AY272" s="18" t="s">
        <v>146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8" t="s">
        <v>90</v>
      </c>
      <c r="BK272" s="141">
        <f>ROUND(I272*H272,2)</f>
        <v>0</v>
      </c>
      <c r="BL272" s="18" t="s">
        <v>153</v>
      </c>
      <c r="BM272" s="140" t="s">
        <v>849</v>
      </c>
    </row>
    <row r="273" spans="2:65" s="1" customFormat="1" ht="19.5">
      <c r="B273" s="34"/>
      <c r="D273" s="146" t="s">
        <v>157</v>
      </c>
      <c r="F273" s="147" t="s">
        <v>832</v>
      </c>
      <c r="I273" s="144"/>
      <c r="L273" s="34"/>
      <c r="M273" s="145"/>
      <c r="T273" s="55"/>
      <c r="AT273" s="18" t="s">
        <v>157</v>
      </c>
      <c r="AU273" s="18" t="s">
        <v>92</v>
      </c>
    </row>
    <row r="274" spans="2:65" s="12" customFormat="1" ht="11.25">
      <c r="B274" s="148"/>
      <c r="D274" s="146" t="s">
        <v>159</v>
      </c>
      <c r="E274" s="149" t="s">
        <v>44</v>
      </c>
      <c r="F274" s="150" t="s">
        <v>812</v>
      </c>
      <c r="H274" s="149" t="s">
        <v>44</v>
      </c>
      <c r="I274" s="151"/>
      <c r="L274" s="148"/>
      <c r="M274" s="152"/>
      <c r="T274" s="153"/>
      <c r="AT274" s="149" t="s">
        <v>159</v>
      </c>
      <c r="AU274" s="149" t="s">
        <v>92</v>
      </c>
      <c r="AV274" s="12" t="s">
        <v>90</v>
      </c>
      <c r="AW274" s="12" t="s">
        <v>42</v>
      </c>
      <c r="AX274" s="12" t="s">
        <v>82</v>
      </c>
      <c r="AY274" s="149" t="s">
        <v>146</v>
      </c>
    </row>
    <row r="275" spans="2:65" s="12" customFormat="1" ht="11.25">
      <c r="B275" s="148"/>
      <c r="D275" s="146" t="s">
        <v>159</v>
      </c>
      <c r="E275" s="149" t="s">
        <v>44</v>
      </c>
      <c r="F275" s="150" t="s">
        <v>813</v>
      </c>
      <c r="H275" s="149" t="s">
        <v>44</v>
      </c>
      <c r="I275" s="151"/>
      <c r="L275" s="148"/>
      <c r="M275" s="152"/>
      <c r="T275" s="153"/>
      <c r="AT275" s="149" t="s">
        <v>159</v>
      </c>
      <c r="AU275" s="149" t="s">
        <v>92</v>
      </c>
      <c r="AV275" s="12" t="s">
        <v>90</v>
      </c>
      <c r="AW275" s="12" t="s">
        <v>42</v>
      </c>
      <c r="AX275" s="12" t="s">
        <v>82</v>
      </c>
      <c r="AY275" s="149" t="s">
        <v>146</v>
      </c>
    </row>
    <row r="276" spans="2:65" s="12" customFormat="1" ht="11.25">
      <c r="B276" s="148"/>
      <c r="D276" s="146" t="s">
        <v>159</v>
      </c>
      <c r="E276" s="149" t="s">
        <v>44</v>
      </c>
      <c r="F276" s="150" t="s">
        <v>814</v>
      </c>
      <c r="H276" s="149" t="s">
        <v>44</v>
      </c>
      <c r="I276" s="151"/>
      <c r="L276" s="148"/>
      <c r="M276" s="152"/>
      <c r="T276" s="153"/>
      <c r="AT276" s="149" t="s">
        <v>159</v>
      </c>
      <c r="AU276" s="149" t="s">
        <v>92</v>
      </c>
      <c r="AV276" s="12" t="s">
        <v>90</v>
      </c>
      <c r="AW276" s="12" t="s">
        <v>42</v>
      </c>
      <c r="AX276" s="12" t="s">
        <v>82</v>
      </c>
      <c r="AY276" s="149" t="s">
        <v>146</v>
      </c>
    </row>
    <row r="277" spans="2:65" s="13" customFormat="1" ht="11.25">
      <c r="B277" s="154"/>
      <c r="D277" s="146" t="s">
        <v>159</v>
      </c>
      <c r="E277" s="155" t="s">
        <v>44</v>
      </c>
      <c r="F277" s="156" t="s">
        <v>850</v>
      </c>
      <c r="H277" s="157">
        <v>0.26100000000000001</v>
      </c>
      <c r="I277" s="158"/>
      <c r="L277" s="154"/>
      <c r="M277" s="159"/>
      <c r="T277" s="160"/>
      <c r="AT277" s="155" t="s">
        <v>159</v>
      </c>
      <c r="AU277" s="155" t="s">
        <v>92</v>
      </c>
      <c r="AV277" s="13" t="s">
        <v>92</v>
      </c>
      <c r="AW277" s="13" t="s">
        <v>42</v>
      </c>
      <c r="AX277" s="13" t="s">
        <v>90</v>
      </c>
      <c r="AY277" s="155" t="s">
        <v>146</v>
      </c>
    </row>
    <row r="278" spans="2:65" s="13" customFormat="1" ht="11.25">
      <c r="B278" s="154"/>
      <c r="D278" s="146" t="s">
        <v>159</v>
      </c>
      <c r="F278" s="156" t="s">
        <v>851</v>
      </c>
      <c r="H278" s="157">
        <v>0.26900000000000002</v>
      </c>
      <c r="I278" s="158"/>
      <c r="L278" s="154"/>
      <c r="M278" s="159"/>
      <c r="T278" s="160"/>
      <c r="AT278" s="155" t="s">
        <v>159</v>
      </c>
      <c r="AU278" s="155" t="s">
        <v>92</v>
      </c>
      <c r="AV278" s="13" t="s">
        <v>92</v>
      </c>
      <c r="AW278" s="13" t="s">
        <v>4</v>
      </c>
      <c r="AX278" s="13" t="s">
        <v>90</v>
      </c>
      <c r="AY278" s="155" t="s">
        <v>146</v>
      </c>
    </row>
    <row r="279" spans="2:65" s="1" customFormat="1" ht="16.5" customHeight="1">
      <c r="B279" s="34"/>
      <c r="C279" s="178" t="s">
        <v>350</v>
      </c>
      <c r="D279" s="178" t="s">
        <v>720</v>
      </c>
      <c r="E279" s="179" t="s">
        <v>852</v>
      </c>
      <c r="F279" s="180" t="s">
        <v>853</v>
      </c>
      <c r="G279" s="181" t="s">
        <v>295</v>
      </c>
      <c r="H279" s="182">
        <v>3.5999999999999997E-2</v>
      </c>
      <c r="I279" s="183"/>
      <c r="J279" s="184">
        <f>ROUND(I279*H279,2)</f>
        <v>0</v>
      </c>
      <c r="K279" s="180" t="s">
        <v>152</v>
      </c>
      <c r="L279" s="185"/>
      <c r="M279" s="186" t="s">
        <v>44</v>
      </c>
      <c r="N279" s="187" t="s">
        <v>53</v>
      </c>
      <c r="P279" s="138">
        <f>O279*H279</f>
        <v>0</v>
      </c>
      <c r="Q279" s="138">
        <v>1</v>
      </c>
      <c r="R279" s="138">
        <f>Q279*H279</f>
        <v>3.5999999999999997E-2</v>
      </c>
      <c r="S279" s="138">
        <v>0</v>
      </c>
      <c r="T279" s="139">
        <f>S279*H279</f>
        <v>0</v>
      </c>
      <c r="AR279" s="140" t="s">
        <v>203</v>
      </c>
      <c r="AT279" s="140" t="s">
        <v>720</v>
      </c>
      <c r="AU279" s="140" t="s">
        <v>92</v>
      </c>
      <c r="AY279" s="18" t="s">
        <v>146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90</v>
      </c>
      <c r="BK279" s="141">
        <f>ROUND(I279*H279,2)</f>
        <v>0</v>
      </c>
      <c r="BL279" s="18" t="s">
        <v>153</v>
      </c>
      <c r="BM279" s="140" t="s">
        <v>854</v>
      </c>
    </row>
    <row r="280" spans="2:65" s="1" customFormat="1" ht="19.5">
      <c r="B280" s="34"/>
      <c r="D280" s="146" t="s">
        <v>157</v>
      </c>
      <c r="F280" s="147" t="s">
        <v>832</v>
      </c>
      <c r="I280" s="144"/>
      <c r="L280" s="34"/>
      <c r="M280" s="145"/>
      <c r="T280" s="55"/>
      <c r="AT280" s="18" t="s">
        <v>157</v>
      </c>
      <c r="AU280" s="18" t="s">
        <v>92</v>
      </c>
    </row>
    <row r="281" spans="2:65" s="12" customFormat="1" ht="11.25">
      <c r="B281" s="148"/>
      <c r="D281" s="146" t="s">
        <v>159</v>
      </c>
      <c r="E281" s="149" t="s">
        <v>44</v>
      </c>
      <c r="F281" s="150" t="s">
        <v>812</v>
      </c>
      <c r="H281" s="149" t="s">
        <v>44</v>
      </c>
      <c r="I281" s="151"/>
      <c r="L281" s="148"/>
      <c r="M281" s="152"/>
      <c r="T281" s="153"/>
      <c r="AT281" s="149" t="s">
        <v>159</v>
      </c>
      <c r="AU281" s="149" t="s">
        <v>92</v>
      </c>
      <c r="AV281" s="12" t="s">
        <v>90</v>
      </c>
      <c r="AW281" s="12" t="s">
        <v>42</v>
      </c>
      <c r="AX281" s="12" t="s">
        <v>82</v>
      </c>
      <c r="AY281" s="149" t="s">
        <v>146</v>
      </c>
    </row>
    <row r="282" spans="2:65" s="12" customFormat="1" ht="11.25">
      <c r="B282" s="148"/>
      <c r="D282" s="146" t="s">
        <v>159</v>
      </c>
      <c r="E282" s="149" t="s">
        <v>44</v>
      </c>
      <c r="F282" s="150" t="s">
        <v>813</v>
      </c>
      <c r="H282" s="149" t="s">
        <v>44</v>
      </c>
      <c r="I282" s="151"/>
      <c r="L282" s="148"/>
      <c r="M282" s="152"/>
      <c r="T282" s="153"/>
      <c r="AT282" s="149" t="s">
        <v>159</v>
      </c>
      <c r="AU282" s="149" t="s">
        <v>92</v>
      </c>
      <c r="AV282" s="12" t="s">
        <v>90</v>
      </c>
      <c r="AW282" s="12" t="s">
        <v>42</v>
      </c>
      <c r="AX282" s="12" t="s">
        <v>82</v>
      </c>
      <c r="AY282" s="149" t="s">
        <v>146</v>
      </c>
    </row>
    <row r="283" spans="2:65" s="12" customFormat="1" ht="11.25">
      <c r="B283" s="148"/>
      <c r="D283" s="146" t="s">
        <v>159</v>
      </c>
      <c r="E283" s="149" t="s">
        <v>44</v>
      </c>
      <c r="F283" s="150" t="s">
        <v>814</v>
      </c>
      <c r="H283" s="149" t="s">
        <v>44</v>
      </c>
      <c r="I283" s="151"/>
      <c r="L283" s="148"/>
      <c r="M283" s="152"/>
      <c r="T283" s="153"/>
      <c r="AT283" s="149" t="s">
        <v>159</v>
      </c>
      <c r="AU283" s="149" t="s">
        <v>92</v>
      </c>
      <c r="AV283" s="12" t="s">
        <v>90</v>
      </c>
      <c r="AW283" s="12" t="s">
        <v>42</v>
      </c>
      <c r="AX283" s="12" t="s">
        <v>82</v>
      </c>
      <c r="AY283" s="149" t="s">
        <v>146</v>
      </c>
    </row>
    <row r="284" spans="2:65" s="13" customFormat="1" ht="11.25">
      <c r="B284" s="154"/>
      <c r="D284" s="146" t="s">
        <v>159</v>
      </c>
      <c r="E284" s="155" t="s">
        <v>44</v>
      </c>
      <c r="F284" s="156" t="s">
        <v>855</v>
      </c>
      <c r="H284" s="157">
        <v>3.5000000000000003E-2</v>
      </c>
      <c r="I284" s="158"/>
      <c r="L284" s="154"/>
      <c r="M284" s="159"/>
      <c r="T284" s="160"/>
      <c r="AT284" s="155" t="s">
        <v>159</v>
      </c>
      <c r="AU284" s="155" t="s">
        <v>92</v>
      </c>
      <c r="AV284" s="13" t="s">
        <v>92</v>
      </c>
      <c r="AW284" s="13" t="s">
        <v>42</v>
      </c>
      <c r="AX284" s="13" t="s">
        <v>90</v>
      </c>
      <c r="AY284" s="155" t="s">
        <v>146</v>
      </c>
    </row>
    <row r="285" spans="2:65" s="13" customFormat="1" ht="11.25">
      <c r="B285" s="154"/>
      <c r="D285" s="146" t="s">
        <v>159</v>
      </c>
      <c r="F285" s="156" t="s">
        <v>856</v>
      </c>
      <c r="H285" s="157">
        <v>3.5999999999999997E-2</v>
      </c>
      <c r="I285" s="158"/>
      <c r="L285" s="154"/>
      <c r="M285" s="159"/>
      <c r="T285" s="160"/>
      <c r="AT285" s="155" t="s">
        <v>159</v>
      </c>
      <c r="AU285" s="155" t="s">
        <v>92</v>
      </c>
      <c r="AV285" s="13" t="s">
        <v>92</v>
      </c>
      <c r="AW285" s="13" t="s">
        <v>4</v>
      </c>
      <c r="AX285" s="13" t="s">
        <v>90</v>
      </c>
      <c r="AY285" s="155" t="s">
        <v>146</v>
      </c>
    </row>
    <row r="286" spans="2:65" s="1" customFormat="1" ht="16.5" customHeight="1">
      <c r="B286" s="34"/>
      <c r="C286" s="178" t="s">
        <v>355</v>
      </c>
      <c r="D286" s="178" t="s">
        <v>720</v>
      </c>
      <c r="E286" s="179" t="s">
        <v>857</v>
      </c>
      <c r="F286" s="180" t="s">
        <v>858</v>
      </c>
      <c r="G286" s="181" t="s">
        <v>295</v>
      </c>
      <c r="H286" s="182">
        <v>0.32</v>
      </c>
      <c r="I286" s="183"/>
      <c r="J286" s="184">
        <f>ROUND(I286*H286,2)</f>
        <v>0</v>
      </c>
      <c r="K286" s="180" t="s">
        <v>152</v>
      </c>
      <c r="L286" s="185"/>
      <c r="M286" s="186" t="s">
        <v>44</v>
      </c>
      <c r="N286" s="187" t="s">
        <v>53</v>
      </c>
      <c r="P286" s="138">
        <f>O286*H286</f>
        <v>0</v>
      </c>
      <c r="Q286" s="138">
        <v>1</v>
      </c>
      <c r="R286" s="138">
        <f>Q286*H286</f>
        <v>0.32</v>
      </c>
      <c r="S286" s="138">
        <v>0</v>
      </c>
      <c r="T286" s="139">
        <f>S286*H286</f>
        <v>0</v>
      </c>
      <c r="AR286" s="140" t="s">
        <v>203</v>
      </c>
      <c r="AT286" s="140" t="s">
        <v>720</v>
      </c>
      <c r="AU286" s="140" t="s">
        <v>92</v>
      </c>
      <c r="AY286" s="18" t="s">
        <v>146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90</v>
      </c>
      <c r="BK286" s="141">
        <f>ROUND(I286*H286,2)</f>
        <v>0</v>
      </c>
      <c r="BL286" s="18" t="s">
        <v>153</v>
      </c>
      <c r="BM286" s="140" t="s">
        <v>859</v>
      </c>
    </row>
    <row r="287" spans="2:65" s="1" customFormat="1" ht="19.5">
      <c r="B287" s="34"/>
      <c r="D287" s="146" t="s">
        <v>157</v>
      </c>
      <c r="F287" s="147" t="s">
        <v>832</v>
      </c>
      <c r="I287" s="144"/>
      <c r="L287" s="34"/>
      <c r="M287" s="145"/>
      <c r="T287" s="55"/>
      <c r="AT287" s="18" t="s">
        <v>157</v>
      </c>
      <c r="AU287" s="18" t="s">
        <v>92</v>
      </c>
    </row>
    <row r="288" spans="2:65" s="12" customFormat="1" ht="11.25">
      <c r="B288" s="148"/>
      <c r="D288" s="146" t="s">
        <v>159</v>
      </c>
      <c r="E288" s="149" t="s">
        <v>44</v>
      </c>
      <c r="F288" s="150" t="s">
        <v>812</v>
      </c>
      <c r="H288" s="149" t="s">
        <v>44</v>
      </c>
      <c r="I288" s="151"/>
      <c r="L288" s="148"/>
      <c r="M288" s="152"/>
      <c r="T288" s="153"/>
      <c r="AT288" s="149" t="s">
        <v>159</v>
      </c>
      <c r="AU288" s="149" t="s">
        <v>92</v>
      </c>
      <c r="AV288" s="12" t="s">
        <v>90</v>
      </c>
      <c r="AW288" s="12" t="s">
        <v>42</v>
      </c>
      <c r="AX288" s="12" t="s">
        <v>82</v>
      </c>
      <c r="AY288" s="149" t="s">
        <v>146</v>
      </c>
    </row>
    <row r="289" spans="2:65" s="12" customFormat="1" ht="11.25">
      <c r="B289" s="148"/>
      <c r="D289" s="146" t="s">
        <v>159</v>
      </c>
      <c r="E289" s="149" t="s">
        <v>44</v>
      </c>
      <c r="F289" s="150" t="s">
        <v>813</v>
      </c>
      <c r="H289" s="149" t="s">
        <v>44</v>
      </c>
      <c r="I289" s="151"/>
      <c r="L289" s="148"/>
      <c r="M289" s="152"/>
      <c r="T289" s="153"/>
      <c r="AT289" s="149" t="s">
        <v>159</v>
      </c>
      <c r="AU289" s="149" t="s">
        <v>92</v>
      </c>
      <c r="AV289" s="12" t="s">
        <v>90</v>
      </c>
      <c r="AW289" s="12" t="s">
        <v>42</v>
      </c>
      <c r="AX289" s="12" t="s">
        <v>82</v>
      </c>
      <c r="AY289" s="149" t="s">
        <v>146</v>
      </c>
    </row>
    <row r="290" spans="2:65" s="12" customFormat="1" ht="11.25">
      <c r="B290" s="148"/>
      <c r="D290" s="146" t="s">
        <v>159</v>
      </c>
      <c r="E290" s="149" t="s">
        <v>44</v>
      </c>
      <c r="F290" s="150" t="s">
        <v>814</v>
      </c>
      <c r="H290" s="149" t="s">
        <v>44</v>
      </c>
      <c r="I290" s="151"/>
      <c r="L290" s="148"/>
      <c r="M290" s="152"/>
      <c r="T290" s="153"/>
      <c r="AT290" s="149" t="s">
        <v>159</v>
      </c>
      <c r="AU290" s="149" t="s">
        <v>92</v>
      </c>
      <c r="AV290" s="12" t="s">
        <v>90</v>
      </c>
      <c r="AW290" s="12" t="s">
        <v>42</v>
      </c>
      <c r="AX290" s="12" t="s">
        <v>82</v>
      </c>
      <c r="AY290" s="149" t="s">
        <v>146</v>
      </c>
    </row>
    <row r="291" spans="2:65" s="13" customFormat="1" ht="11.25">
      <c r="B291" s="154"/>
      <c r="D291" s="146" t="s">
        <v>159</v>
      </c>
      <c r="E291" s="155" t="s">
        <v>44</v>
      </c>
      <c r="F291" s="156" t="s">
        <v>860</v>
      </c>
      <c r="H291" s="157">
        <v>0.311</v>
      </c>
      <c r="I291" s="158"/>
      <c r="L291" s="154"/>
      <c r="M291" s="159"/>
      <c r="T291" s="160"/>
      <c r="AT291" s="155" t="s">
        <v>159</v>
      </c>
      <c r="AU291" s="155" t="s">
        <v>92</v>
      </c>
      <c r="AV291" s="13" t="s">
        <v>92</v>
      </c>
      <c r="AW291" s="13" t="s">
        <v>42</v>
      </c>
      <c r="AX291" s="13" t="s">
        <v>90</v>
      </c>
      <c r="AY291" s="155" t="s">
        <v>146</v>
      </c>
    </row>
    <row r="292" spans="2:65" s="13" customFormat="1" ht="11.25">
      <c r="B292" s="154"/>
      <c r="D292" s="146" t="s">
        <v>159</v>
      </c>
      <c r="F292" s="156" t="s">
        <v>861</v>
      </c>
      <c r="H292" s="157">
        <v>0.32</v>
      </c>
      <c r="I292" s="158"/>
      <c r="L292" s="154"/>
      <c r="M292" s="159"/>
      <c r="T292" s="160"/>
      <c r="AT292" s="155" t="s">
        <v>159</v>
      </c>
      <c r="AU292" s="155" t="s">
        <v>92</v>
      </c>
      <c r="AV292" s="13" t="s">
        <v>92</v>
      </c>
      <c r="AW292" s="13" t="s">
        <v>4</v>
      </c>
      <c r="AX292" s="13" t="s">
        <v>90</v>
      </c>
      <c r="AY292" s="155" t="s">
        <v>146</v>
      </c>
    </row>
    <row r="293" spans="2:65" s="1" customFormat="1" ht="21.75" customHeight="1">
      <c r="B293" s="34"/>
      <c r="C293" s="129" t="s">
        <v>361</v>
      </c>
      <c r="D293" s="129" t="s">
        <v>148</v>
      </c>
      <c r="E293" s="130" t="s">
        <v>862</v>
      </c>
      <c r="F293" s="131" t="s">
        <v>863</v>
      </c>
      <c r="G293" s="132" t="s">
        <v>151</v>
      </c>
      <c r="H293" s="133">
        <v>234.1</v>
      </c>
      <c r="I293" s="134"/>
      <c r="J293" s="135">
        <f>ROUND(I293*H293,2)</f>
        <v>0</v>
      </c>
      <c r="K293" s="131" t="s">
        <v>152</v>
      </c>
      <c r="L293" s="34"/>
      <c r="M293" s="136" t="s">
        <v>44</v>
      </c>
      <c r="N293" s="137" t="s">
        <v>53</v>
      </c>
      <c r="P293" s="138">
        <f>O293*H293</f>
        <v>0</v>
      </c>
      <c r="Q293" s="138">
        <v>0</v>
      </c>
      <c r="R293" s="138">
        <f>Q293*H293</f>
        <v>0</v>
      </c>
      <c r="S293" s="138">
        <v>0</v>
      </c>
      <c r="T293" s="139">
        <f>S293*H293</f>
        <v>0</v>
      </c>
      <c r="AR293" s="140" t="s">
        <v>153</v>
      </c>
      <c r="AT293" s="140" t="s">
        <v>148</v>
      </c>
      <c r="AU293" s="140" t="s">
        <v>92</v>
      </c>
      <c r="AY293" s="18" t="s">
        <v>146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8" t="s">
        <v>90</v>
      </c>
      <c r="BK293" s="141">
        <f>ROUND(I293*H293,2)</f>
        <v>0</v>
      </c>
      <c r="BL293" s="18" t="s">
        <v>153</v>
      </c>
      <c r="BM293" s="140" t="s">
        <v>864</v>
      </c>
    </row>
    <row r="294" spans="2:65" s="1" customFormat="1" ht="11.25">
      <c r="B294" s="34"/>
      <c r="D294" s="142" t="s">
        <v>155</v>
      </c>
      <c r="F294" s="143" t="s">
        <v>865</v>
      </c>
      <c r="I294" s="144"/>
      <c r="L294" s="34"/>
      <c r="M294" s="145"/>
      <c r="T294" s="55"/>
      <c r="AT294" s="18" t="s">
        <v>155</v>
      </c>
      <c r="AU294" s="18" t="s">
        <v>92</v>
      </c>
    </row>
    <row r="295" spans="2:65" s="12" customFormat="1" ht="11.25">
      <c r="B295" s="148"/>
      <c r="D295" s="146" t="s">
        <v>159</v>
      </c>
      <c r="E295" s="149" t="s">
        <v>44</v>
      </c>
      <c r="F295" s="150" t="s">
        <v>866</v>
      </c>
      <c r="H295" s="149" t="s">
        <v>44</v>
      </c>
      <c r="I295" s="151"/>
      <c r="L295" s="148"/>
      <c r="M295" s="152"/>
      <c r="T295" s="153"/>
      <c r="AT295" s="149" t="s">
        <v>159</v>
      </c>
      <c r="AU295" s="149" t="s">
        <v>92</v>
      </c>
      <c r="AV295" s="12" t="s">
        <v>90</v>
      </c>
      <c r="AW295" s="12" t="s">
        <v>42</v>
      </c>
      <c r="AX295" s="12" t="s">
        <v>82</v>
      </c>
      <c r="AY295" s="149" t="s">
        <v>146</v>
      </c>
    </row>
    <row r="296" spans="2:65" s="13" customFormat="1" ht="11.25">
      <c r="B296" s="154"/>
      <c r="D296" s="146" t="s">
        <v>159</v>
      </c>
      <c r="E296" s="155" t="s">
        <v>44</v>
      </c>
      <c r="F296" s="156" t="s">
        <v>867</v>
      </c>
      <c r="H296" s="157">
        <v>234.1</v>
      </c>
      <c r="I296" s="158"/>
      <c r="L296" s="154"/>
      <c r="M296" s="159"/>
      <c r="T296" s="160"/>
      <c r="AT296" s="155" t="s">
        <v>159</v>
      </c>
      <c r="AU296" s="155" t="s">
        <v>92</v>
      </c>
      <c r="AV296" s="13" t="s">
        <v>92</v>
      </c>
      <c r="AW296" s="13" t="s">
        <v>42</v>
      </c>
      <c r="AX296" s="13" t="s">
        <v>90</v>
      </c>
      <c r="AY296" s="155" t="s">
        <v>146</v>
      </c>
    </row>
    <row r="297" spans="2:65" s="1" customFormat="1" ht="24.2" customHeight="1">
      <c r="B297" s="34"/>
      <c r="C297" s="178" t="s">
        <v>371</v>
      </c>
      <c r="D297" s="178" t="s">
        <v>720</v>
      </c>
      <c r="E297" s="179" t="s">
        <v>868</v>
      </c>
      <c r="F297" s="180" t="s">
        <v>869</v>
      </c>
      <c r="G297" s="181" t="s">
        <v>151</v>
      </c>
      <c r="H297" s="182">
        <v>241.12299999999999</v>
      </c>
      <c r="I297" s="183"/>
      <c r="J297" s="184">
        <f>ROUND(I297*H297,2)</f>
        <v>0</v>
      </c>
      <c r="K297" s="180" t="s">
        <v>44</v>
      </c>
      <c r="L297" s="185"/>
      <c r="M297" s="186" t="s">
        <v>44</v>
      </c>
      <c r="N297" s="187" t="s">
        <v>53</v>
      </c>
      <c r="P297" s="138">
        <f>O297*H297</f>
        <v>0</v>
      </c>
      <c r="Q297" s="138">
        <v>1.3899999999999999E-2</v>
      </c>
      <c r="R297" s="138">
        <f>Q297*H297</f>
        <v>3.3516096999999996</v>
      </c>
      <c r="S297" s="138">
        <v>0</v>
      </c>
      <c r="T297" s="139">
        <f>S297*H297</f>
        <v>0</v>
      </c>
      <c r="AR297" s="140" t="s">
        <v>203</v>
      </c>
      <c r="AT297" s="140" t="s">
        <v>720</v>
      </c>
      <c r="AU297" s="140" t="s">
        <v>92</v>
      </c>
      <c r="AY297" s="18" t="s">
        <v>146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8" t="s">
        <v>90</v>
      </c>
      <c r="BK297" s="141">
        <f>ROUND(I297*H297,2)</f>
        <v>0</v>
      </c>
      <c r="BL297" s="18" t="s">
        <v>153</v>
      </c>
      <c r="BM297" s="140" t="s">
        <v>870</v>
      </c>
    </row>
    <row r="298" spans="2:65" s="1" customFormat="1" ht="29.25">
      <c r="B298" s="34"/>
      <c r="D298" s="146" t="s">
        <v>157</v>
      </c>
      <c r="F298" s="147" t="s">
        <v>871</v>
      </c>
      <c r="I298" s="144"/>
      <c r="L298" s="34"/>
      <c r="M298" s="145"/>
      <c r="T298" s="55"/>
      <c r="AT298" s="18" t="s">
        <v>157</v>
      </c>
      <c r="AU298" s="18" t="s">
        <v>92</v>
      </c>
    </row>
    <row r="299" spans="2:65" s="12" customFormat="1" ht="11.25">
      <c r="B299" s="148"/>
      <c r="D299" s="146" t="s">
        <v>159</v>
      </c>
      <c r="E299" s="149" t="s">
        <v>44</v>
      </c>
      <c r="F299" s="150" t="s">
        <v>866</v>
      </c>
      <c r="H299" s="149" t="s">
        <v>44</v>
      </c>
      <c r="I299" s="151"/>
      <c r="L299" s="148"/>
      <c r="M299" s="152"/>
      <c r="T299" s="153"/>
      <c r="AT299" s="149" t="s">
        <v>159</v>
      </c>
      <c r="AU299" s="149" t="s">
        <v>92</v>
      </c>
      <c r="AV299" s="12" t="s">
        <v>90</v>
      </c>
      <c r="AW299" s="12" t="s">
        <v>42</v>
      </c>
      <c r="AX299" s="12" t="s">
        <v>82</v>
      </c>
      <c r="AY299" s="149" t="s">
        <v>146</v>
      </c>
    </row>
    <row r="300" spans="2:65" s="13" customFormat="1" ht="11.25">
      <c r="B300" s="154"/>
      <c r="D300" s="146" t="s">
        <v>159</v>
      </c>
      <c r="E300" s="155" t="s">
        <v>44</v>
      </c>
      <c r="F300" s="156" t="s">
        <v>867</v>
      </c>
      <c r="H300" s="157">
        <v>234.1</v>
      </c>
      <c r="I300" s="158"/>
      <c r="L300" s="154"/>
      <c r="M300" s="159"/>
      <c r="T300" s="160"/>
      <c r="AT300" s="155" t="s">
        <v>159</v>
      </c>
      <c r="AU300" s="155" t="s">
        <v>92</v>
      </c>
      <c r="AV300" s="13" t="s">
        <v>92</v>
      </c>
      <c r="AW300" s="13" t="s">
        <v>42</v>
      </c>
      <c r="AX300" s="13" t="s">
        <v>90</v>
      </c>
      <c r="AY300" s="155" t="s">
        <v>146</v>
      </c>
    </row>
    <row r="301" spans="2:65" s="13" customFormat="1" ht="11.25">
      <c r="B301" s="154"/>
      <c r="D301" s="146" t="s">
        <v>159</v>
      </c>
      <c r="F301" s="156" t="s">
        <v>872</v>
      </c>
      <c r="H301" s="157">
        <v>241.12299999999999</v>
      </c>
      <c r="I301" s="158"/>
      <c r="L301" s="154"/>
      <c r="M301" s="159"/>
      <c r="T301" s="160"/>
      <c r="AT301" s="155" t="s">
        <v>159</v>
      </c>
      <c r="AU301" s="155" t="s">
        <v>92</v>
      </c>
      <c r="AV301" s="13" t="s">
        <v>92</v>
      </c>
      <c r="AW301" s="13" t="s">
        <v>4</v>
      </c>
      <c r="AX301" s="13" t="s">
        <v>90</v>
      </c>
      <c r="AY301" s="155" t="s">
        <v>146</v>
      </c>
    </row>
    <row r="302" spans="2:65" s="1" customFormat="1" ht="16.5" customHeight="1">
      <c r="B302" s="34"/>
      <c r="C302" s="178" t="s">
        <v>378</v>
      </c>
      <c r="D302" s="178" t="s">
        <v>720</v>
      </c>
      <c r="E302" s="179" t="s">
        <v>873</v>
      </c>
      <c r="F302" s="180" t="s">
        <v>874</v>
      </c>
      <c r="G302" s="181" t="s">
        <v>826</v>
      </c>
      <c r="H302" s="182">
        <v>1</v>
      </c>
      <c r="I302" s="183"/>
      <c r="J302" s="184">
        <f>ROUND(I302*H302,2)</f>
        <v>0</v>
      </c>
      <c r="K302" s="180" t="s">
        <v>44</v>
      </c>
      <c r="L302" s="185"/>
      <c r="M302" s="186" t="s">
        <v>44</v>
      </c>
      <c r="N302" s="187" t="s">
        <v>53</v>
      </c>
      <c r="P302" s="138">
        <f>O302*H302</f>
        <v>0</v>
      </c>
      <c r="Q302" s="138">
        <v>0</v>
      </c>
      <c r="R302" s="138">
        <f>Q302*H302</f>
        <v>0</v>
      </c>
      <c r="S302" s="138">
        <v>0</v>
      </c>
      <c r="T302" s="139">
        <f>S302*H302</f>
        <v>0</v>
      </c>
      <c r="AR302" s="140" t="s">
        <v>203</v>
      </c>
      <c r="AT302" s="140" t="s">
        <v>720</v>
      </c>
      <c r="AU302" s="140" t="s">
        <v>92</v>
      </c>
      <c r="AY302" s="18" t="s">
        <v>146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8" t="s">
        <v>90</v>
      </c>
      <c r="BK302" s="141">
        <f>ROUND(I302*H302,2)</f>
        <v>0</v>
      </c>
      <c r="BL302" s="18" t="s">
        <v>153</v>
      </c>
      <c r="BM302" s="140" t="s">
        <v>875</v>
      </c>
    </row>
    <row r="303" spans="2:65" s="12" customFormat="1" ht="11.25">
      <c r="B303" s="148"/>
      <c r="D303" s="146" t="s">
        <v>159</v>
      </c>
      <c r="E303" s="149" t="s">
        <v>44</v>
      </c>
      <c r="F303" s="150" t="s">
        <v>866</v>
      </c>
      <c r="H303" s="149" t="s">
        <v>44</v>
      </c>
      <c r="I303" s="151"/>
      <c r="L303" s="148"/>
      <c r="M303" s="152"/>
      <c r="T303" s="153"/>
      <c r="AT303" s="149" t="s">
        <v>159</v>
      </c>
      <c r="AU303" s="149" t="s">
        <v>92</v>
      </c>
      <c r="AV303" s="12" t="s">
        <v>90</v>
      </c>
      <c r="AW303" s="12" t="s">
        <v>42</v>
      </c>
      <c r="AX303" s="12" t="s">
        <v>82</v>
      </c>
      <c r="AY303" s="149" t="s">
        <v>146</v>
      </c>
    </row>
    <row r="304" spans="2:65" s="13" customFormat="1" ht="11.25">
      <c r="B304" s="154"/>
      <c r="D304" s="146" t="s">
        <v>159</v>
      </c>
      <c r="E304" s="155" t="s">
        <v>44</v>
      </c>
      <c r="F304" s="156" t="s">
        <v>876</v>
      </c>
      <c r="H304" s="157">
        <v>1</v>
      </c>
      <c r="I304" s="158"/>
      <c r="L304" s="154"/>
      <c r="M304" s="159"/>
      <c r="T304" s="160"/>
      <c r="AT304" s="155" t="s">
        <v>159</v>
      </c>
      <c r="AU304" s="155" t="s">
        <v>92</v>
      </c>
      <c r="AV304" s="13" t="s">
        <v>92</v>
      </c>
      <c r="AW304" s="13" t="s">
        <v>42</v>
      </c>
      <c r="AX304" s="13" t="s">
        <v>90</v>
      </c>
      <c r="AY304" s="155" t="s">
        <v>146</v>
      </c>
    </row>
    <row r="305" spans="2:65" s="1" customFormat="1" ht="24.2" customHeight="1">
      <c r="B305" s="34"/>
      <c r="C305" s="129" t="s">
        <v>387</v>
      </c>
      <c r="D305" s="129" t="s">
        <v>148</v>
      </c>
      <c r="E305" s="130" t="s">
        <v>877</v>
      </c>
      <c r="F305" s="131" t="s">
        <v>878</v>
      </c>
      <c r="G305" s="132" t="s">
        <v>192</v>
      </c>
      <c r="H305" s="133">
        <v>10.8</v>
      </c>
      <c r="I305" s="134"/>
      <c r="J305" s="135">
        <f>ROUND(I305*H305,2)</f>
        <v>0</v>
      </c>
      <c r="K305" s="131" t="s">
        <v>44</v>
      </c>
      <c r="L305" s="34"/>
      <c r="M305" s="136" t="s">
        <v>44</v>
      </c>
      <c r="N305" s="137" t="s">
        <v>53</v>
      </c>
      <c r="P305" s="138">
        <f>O305*H305</f>
        <v>0</v>
      </c>
      <c r="Q305" s="138">
        <v>1.4999999999999999E-2</v>
      </c>
      <c r="R305" s="138">
        <f>Q305*H305</f>
        <v>0.16200000000000001</v>
      </c>
      <c r="S305" s="138">
        <v>0</v>
      </c>
      <c r="T305" s="139">
        <f>S305*H305</f>
        <v>0</v>
      </c>
      <c r="AR305" s="140" t="s">
        <v>153</v>
      </c>
      <c r="AT305" s="140" t="s">
        <v>148</v>
      </c>
      <c r="AU305" s="140" t="s">
        <v>92</v>
      </c>
      <c r="AY305" s="18" t="s">
        <v>146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8" t="s">
        <v>90</v>
      </c>
      <c r="BK305" s="141">
        <f>ROUND(I305*H305,2)</f>
        <v>0</v>
      </c>
      <c r="BL305" s="18" t="s">
        <v>153</v>
      </c>
      <c r="BM305" s="140" t="s">
        <v>879</v>
      </c>
    </row>
    <row r="306" spans="2:65" s="12" customFormat="1" ht="11.25">
      <c r="B306" s="148"/>
      <c r="D306" s="146" t="s">
        <v>159</v>
      </c>
      <c r="E306" s="149" t="s">
        <v>44</v>
      </c>
      <c r="F306" s="150" t="s">
        <v>880</v>
      </c>
      <c r="H306" s="149" t="s">
        <v>44</v>
      </c>
      <c r="I306" s="151"/>
      <c r="L306" s="148"/>
      <c r="M306" s="152"/>
      <c r="T306" s="153"/>
      <c r="AT306" s="149" t="s">
        <v>159</v>
      </c>
      <c r="AU306" s="149" t="s">
        <v>92</v>
      </c>
      <c r="AV306" s="12" t="s">
        <v>90</v>
      </c>
      <c r="AW306" s="12" t="s">
        <v>42</v>
      </c>
      <c r="AX306" s="12" t="s">
        <v>82</v>
      </c>
      <c r="AY306" s="149" t="s">
        <v>146</v>
      </c>
    </row>
    <row r="307" spans="2:65" s="13" customFormat="1" ht="11.25">
      <c r="B307" s="154"/>
      <c r="D307" s="146" t="s">
        <v>159</v>
      </c>
      <c r="E307" s="155" t="s">
        <v>44</v>
      </c>
      <c r="F307" s="156" t="s">
        <v>881</v>
      </c>
      <c r="H307" s="157">
        <v>10.8</v>
      </c>
      <c r="I307" s="158"/>
      <c r="L307" s="154"/>
      <c r="M307" s="159"/>
      <c r="T307" s="160"/>
      <c r="AT307" s="155" t="s">
        <v>159</v>
      </c>
      <c r="AU307" s="155" t="s">
        <v>92</v>
      </c>
      <c r="AV307" s="13" t="s">
        <v>92</v>
      </c>
      <c r="AW307" s="13" t="s">
        <v>42</v>
      </c>
      <c r="AX307" s="13" t="s">
        <v>90</v>
      </c>
      <c r="AY307" s="155" t="s">
        <v>146</v>
      </c>
    </row>
    <row r="308" spans="2:65" s="1" customFormat="1" ht="16.5" customHeight="1">
      <c r="B308" s="34"/>
      <c r="C308" s="129" t="s">
        <v>399</v>
      </c>
      <c r="D308" s="129" t="s">
        <v>148</v>
      </c>
      <c r="E308" s="130" t="s">
        <v>882</v>
      </c>
      <c r="F308" s="131" t="s">
        <v>883</v>
      </c>
      <c r="G308" s="132" t="s">
        <v>183</v>
      </c>
      <c r="H308" s="133">
        <v>3.6949999999999998</v>
      </c>
      <c r="I308" s="134"/>
      <c r="J308" s="135">
        <f>ROUND(I308*H308,2)</f>
        <v>0</v>
      </c>
      <c r="K308" s="131" t="s">
        <v>152</v>
      </c>
      <c r="L308" s="34"/>
      <c r="M308" s="136" t="s">
        <v>44</v>
      </c>
      <c r="N308" s="137" t="s">
        <v>53</v>
      </c>
      <c r="P308" s="138">
        <f>O308*H308</f>
        <v>0</v>
      </c>
      <c r="Q308" s="138">
        <v>1.8907700000000001</v>
      </c>
      <c r="R308" s="138">
        <f>Q308*H308</f>
        <v>6.9863951499999999</v>
      </c>
      <c r="S308" s="138">
        <v>0</v>
      </c>
      <c r="T308" s="139">
        <f>S308*H308</f>
        <v>0</v>
      </c>
      <c r="AR308" s="140" t="s">
        <v>153</v>
      </c>
      <c r="AT308" s="140" t="s">
        <v>148</v>
      </c>
      <c r="AU308" s="140" t="s">
        <v>92</v>
      </c>
      <c r="AY308" s="18" t="s">
        <v>146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8" t="s">
        <v>90</v>
      </c>
      <c r="BK308" s="141">
        <f>ROUND(I308*H308,2)</f>
        <v>0</v>
      </c>
      <c r="BL308" s="18" t="s">
        <v>153</v>
      </c>
      <c r="BM308" s="140" t="s">
        <v>884</v>
      </c>
    </row>
    <row r="309" spans="2:65" s="1" customFormat="1" ht="11.25">
      <c r="B309" s="34"/>
      <c r="D309" s="142" t="s">
        <v>155</v>
      </c>
      <c r="F309" s="143" t="s">
        <v>885</v>
      </c>
      <c r="I309" s="144"/>
      <c r="L309" s="34"/>
      <c r="M309" s="145"/>
      <c r="T309" s="55"/>
      <c r="AT309" s="18" t="s">
        <v>155</v>
      </c>
      <c r="AU309" s="18" t="s">
        <v>92</v>
      </c>
    </row>
    <row r="310" spans="2:65" s="12" customFormat="1" ht="11.25">
      <c r="B310" s="148"/>
      <c r="D310" s="146" t="s">
        <v>159</v>
      </c>
      <c r="E310" s="149" t="s">
        <v>44</v>
      </c>
      <c r="F310" s="150" t="s">
        <v>689</v>
      </c>
      <c r="H310" s="149" t="s">
        <v>44</v>
      </c>
      <c r="I310" s="151"/>
      <c r="L310" s="148"/>
      <c r="M310" s="152"/>
      <c r="T310" s="153"/>
      <c r="AT310" s="149" t="s">
        <v>159</v>
      </c>
      <c r="AU310" s="149" t="s">
        <v>92</v>
      </c>
      <c r="AV310" s="12" t="s">
        <v>90</v>
      </c>
      <c r="AW310" s="12" t="s">
        <v>42</v>
      </c>
      <c r="AX310" s="12" t="s">
        <v>82</v>
      </c>
      <c r="AY310" s="149" t="s">
        <v>146</v>
      </c>
    </row>
    <row r="311" spans="2:65" s="13" customFormat="1" ht="11.25">
      <c r="B311" s="154"/>
      <c r="D311" s="146" t="s">
        <v>159</v>
      </c>
      <c r="E311" s="155" t="s">
        <v>44</v>
      </c>
      <c r="F311" s="156" t="s">
        <v>886</v>
      </c>
      <c r="H311" s="157">
        <v>3.6949999999999998</v>
      </c>
      <c r="I311" s="158"/>
      <c r="L311" s="154"/>
      <c r="M311" s="159"/>
      <c r="T311" s="160"/>
      <c r="AT311" s="155" t="s">
        <v>159</v>
      </c>
      <c r="AU311" s="155" t="s">
        <v>92</v>
      </c>
      <c r="AV311" s="13" t="s">
        <v>92</v>
      </c>
      <c r="AW311" s="13" t="s">
        <v>42</v>
      </c>
      <c r="AX311" s="13" t="s">
        <v>90</v>
      </c>
      <c r="AY311" s="155" t="s">
        <v>146</v>
      </c>
    </row>
    <row r="312" spans="2:65" s="11" customFormat="1" ht="22.9" customHeight="1">
      <c r="B312" s="117"/>
      <c r="D312" s="118" t="s">
        <v>81</v>
      </c>
      <c r="E312" s="127" t="s">
        <v>180</v>
      </c>
      <c r="F312" s="127" t="s">
        <v>887</v>
      </c>
      <c r="I312" s="120"/>
      <c r="J312" s="128">
        <f>BK312</f>
        <v>0</v>
      </c>
      <c r="L312" s="117"/>
      <c r="M312" s="122"/>
      <c r="P312" s="123">
        <f>SUM(P313:P324)</f>
        <v>0</v>
      </c>
      <c r="R312" s="123">
        <f>SUM(R313:R324)</f>
        <v>12.086951000000001</v>
      </c>
      <c r="T312" s="124">
        <f>SUM(T313:T324)</f>
        <v>0</v>
      </c>
      <c r="AR312" s="118" t="s">
        <v>90</v>
      </c>
      <c r="AT312" s="125" t="s">
        <v>81</v>
      </c>
      <c r="AU312" s="125" t="s">
        <v>90</v>
      </c>
      <c r="AY312" s="118" t="s">
        <v>146</v>
      </c>
      <c r="BK312" s="126">
        <f>SUM(BK313:BK324)</f>
        <v>0</v>
      </c>
    </row>
    <row r="313" spans="2:65" s="1" customFormat="1" ht="21.75" customHeight="1">
      <c r="B313" s="34"/>
      <c r="C313" s="129" t="s">
        <v>406</v>
      </c>
      <c r="D313" s="129" t="s">
        <v>148</v>
      </c>
      <c r="E313" s="130" t="s">
        <v>888</v>
      </c>
      <c r="F313" s="131" t="s">
        <v>889</v>
      </c>
      <c r="G313" s="132" t="s">
        <v>151</v>
      </c>
      <c r="H313" s="133">
        <v>27.8</v>
      </c>
      <c r="I313" s="134"/>
      <c r="J313" s="135">
        <f>ROUND(I313*H313,2)</f>
        <v>0</v>
      </c>
      <c r="K313" s="131" t="s">
        <v>152</v>
      </c>
      <c r="L313" s="34"/>
      <c r="M313" s="136" t="s">
        <v>44</v>
      </c>
      <c r="N313" s="137" t="s">
        <v>53</v>
      </c>
      <c r="P313" s="138">
        <f>O313*H313</f>
        <v>0</v>
      </c>
      <c r="Q313" s="138">
        <v>0.115</v>
      </c>
      <c r="R313" s="138">
        <f>Q313*H313</f>
        <v>3.1970000000000001</v>
      </c>
      <c r="S313" s="138">
        <v>0</v>
      </c>
      <c r="T313" s="139">
        <f>S313*H313</f>
        <v>0</v>
      </c>
      <c r="AR313" s="140" t="s">
        <v>153</v>
      </c>
      <c r="AT313" s="140" t="s">
        <v>148</v>
      </c>
      <c r="AU313" s="140" t="s">
        <v>92</v>
      </c>
      <c r="AY313" s="18" t="s">
        <v>146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8" t="s">
        <v>90</v>
      </c>
      <c r="BK313" s="141">
        <f>ROUND(I313*H313,2)</f>
        <v>0</v>
      </c>
      <c r="BL313" s="18" t="s">
        <v>153</v>
      </c>
      <c r="BM313" s="140" t="s">
        <v>890</v>
      </c>
    </row>
    <row r="314" spans="2:65" s="1" customFormat="1" ht="11.25">
      <c r="B314" s="34"/>
      <c r="D314" s="142" t="s">
        <v>155</v>
      </c>
      <c r="F314" s="143" t="s">
        <v>891</v>
      </c>
      <c r="I314" s="144"/>
      <c r="L314" s="34"/>
      <c r="M314" s="145"/>
      <c r="T314" s="55"/>
      <c r="AT314" s="18" t="s">
        <v>155</v>
      </c>
      <c r="AU314" s="18" t="s">
        <v>92</v>
      </c>
    </row>
    <row r="315" spans="2:65" s="13" customFormat="1" ht="11.25">
      <c r="B315" s="154"/>
      <c r="D315" s="146" t="s">
        <v>159</v>
      </c>
      <c r="E315" s="155" t="s">
        <v>44</v>
      </c>
      <c r="F315" s="156" t="s">
        <v>892</v>
      </c>
      <c r="H315" s="157">
        <v>27.8</v>
      </c>
      <c r="I315" s="158"/>
      <c r="L315" s="154"/>
      <c r="M315" s="159"/>
      <c r="T315" s="160"/>
      <c r="AT315" s="155" t="s">
        <v>159</v>
      </c>
      <c r="AU315" s="155" t="s">
        <v>92</v>
      </c>
      <c r="AV315" s="13" t="s">
        <v>92</v>
      </c>
      <c r="AW315" s="13" t="s">
        <v>42</v>
      </c>
      <c r="AX315" s="13" t="s">
        <v>90</v>
      </c>
      <c r="AY315" s="155" t="s">
        <v>146</v>
      </c>
    </row>
    <row r="316" spans="2:65" s="1" customFormat="1" ht="24.2" customHeight="1">
      <c r="B316" s="34"/>
      <c r="C316" s="129" t="s">
        <v>413</v>
      </c>
      <c r="D316" s="129" t="s">
        <v>148</v>
      </c>
      <c r="E316" s="130" t="s">
        <v>893</v>
      </c>
      <c r="F316" s="131" t="s">
        <v>894</v>
      </c>
      <c r="G316" s="132" t="s">
        <v>151</v>
      </c>
      <c r="H316" s="133">
        <v>27.8</v>
      </c>
      <c r="I316" s="134"/>
      <c r="J316" s="135">
        <f>ROUND(I316*H316,2)</f>
        <v>0</v>
      </c>
      <c r="K316" s="131" t="s">
        <v>152</v>
      </c>
      <c r="L316" s="34"/>
      <c r="M316" s="136" t="s">
        <v>44</v>
      </c>
      <c r="N316" s="137" t="s">
        <v>53</v>
      </c>
      <c r="P316" s="138">
        <f>O316*H316</f>
        <v>0</v>
      </c>
      <c r="Q316" s="138">
        <v>0.10373</v>
      </c>
      <c r="R316" s="138">
        <f>Q316*H316</f>
        <v>2.8836940000000002</v>
      </c>
      <c r="S316" s="138">
        <v>0</v>
      </c>
      <c r="T316" s="139">
        <f>S316*H316</f>
        <v>0</v>
      </c>
      <c r="AR316" s="140" t="s">
        <v>153</v>
      </c>
      <c r="AT316" s="140" t="s">
        <v>148</v>
      </c>
      <c r="AU316" s="140" t="s">
        <v>92</v>
      </c>
      <c r="AY316" s="18" t="s">
        <v>146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8" t="s">
        <v>90</v>
      </c>
      <c r="BK316" s="141">
        <f>ROUND(I316*H316,2)</f>
        <v>0</v>
      </c>
      <c r="BL316" s="18" t="s">
        <v>153</v>
      </c>
      <c r="BM316" s="140" t="s">
        <v>895</v>
      </c>
    </row>
    <row r="317" spans="2:65" s="1" customFormat="1" ht="11.25">
      <c r="B317" s="34"/>
      <c r="D317" s="142" t="s">
        <v>155</v>
      </c>
      <c r="F317" s="143" t="s">
        <v>896</v>
      </c>
      <c r="I317" s="144"/>
      <c r="L317" s="34"/>
      <c r="M317" s="145"/>
      <c r="T317" s="55"/>
      <c r="AT317" s="18" t="s">
        <v>155</v>
      </c>
      <c r="AU317" s="18" t="s">
        <v>92</v>
      </c>
    </row>
    <row r="318" spans="2:65" s="13" customFormat="1" ht="11.25">
      <c r="B318" s="154"/>
      <c r="D318" s="146" t="s">
        <v>159</v>
      </c>
      <c r="E318" s="155" t="s">
        <v>44</v>
      </c>
      <c r="F318" s="156" t="s">
        <v>892</v>
      </c>
      <c r="H318" s="157">
        <v>27.8</v>
      </c>
      <c r="I318" s="158"/>
      <c r="L318" s="154"/>
      <c r="M318" s="159"/>
      <c r="T318" s="160"/>
      <c r="AT318" s="155" t="s">
        <v>159</v>
      </c>
      <c r="AU318" s="155" t="s">
        <v>92</v>
      </c>
      <c r="AV318" s="13" t="s">
        <v>92</v>
      </c>
      <c r="AW318" s="13" t="s">
        <v>42</v>
      </c>
      <c r="AX318" s="13" t="s">
        <v>90</v>
      </c>
      <c r="AY318" s="155" t="s">
        <v>146</v>
      </c>
    </row>
    <row r="319" spans="2:65" s="1" customFormat="1" ht="24.2" customHeight="1">
      <c r="B319" s="34"/>
      <c r="C319" s="129" t="s">
        <v>418</v>
      </c>
      <c r="D319" s="129" t="s">
        <v>148</v>
      </c>
      <c r="E319" s="130" t="s">
        <v>897</v>
      </c>
      <c r="F319" s="131" t="s">
        <v>898</v>
      </c>
      <c r="G319" s="132" t="s">
        <v>151</v>
      </c>
      <c r="H319" s="133">
        <v>27.8</v>
      </c>
      <c r="I319" s="134"/>
      <c r="J319" s="135">
        <f>ROUND(I319*H319,2)</f>
        <v>0</v>
      </c>
      <c r="K319" s="131" t="s">
        <v>152</v>
      </c>
      <c r="L319" s="34"/>
      <c r="M319" s="136" t="s">
        <v>44</v>
      </c>
      <c r="N319" s="137" t="s">
        <v>53</v>
      </c>
      <c r="P319" s="138">
        <f>O319*H319</f>
        <v>0</v>
      </c>
      <c r="Q319" s="138">
        <v>0.15559000000000001</v>
      </c>
      <c r="R319" s="138">
        <f>Q319*H319</f>
        <v>4.3254020000000004</v>
      </c>
      <c r="S319" s="138">
        <v>0</v>
      </c>
      <c r="T319" s="139">
        <f>S319*H319</f>
        <v>0</v>
      </c>
      <c r="AR319" s="140" t="s">
        <v>153</v>
      </c>
      <c r="AT319" s="140" t="s">
        <v>148</v>
      </c>
      <c r="AU319" s="140" t="s">
        <v>92</v>
      </c>
      <c r="AY319" s="18" t="s">
        <v>146</v>
      </c>
      <c r="BE319" s="141">
        <f>IF(N319="základní",J319,0)</f>
        <v>0</v>
      </c>
      <c r="BF319" s="141">
        <f>IF(N319="snížená",J319,0)</f>
        <v>0</v>
      </c>
      <c r="BG319" s="141">
        <f>IF(N319="zákl. přenesená",J319,0)</f>
        <v>0</v>
      </c>
      <c r="BH319" s="141">
        <f>IF(N319="sníž. přenesená",J319,0)</f>
        <v>0</v>
      </c>
      <c r="BI319" s="141">
        <f>IF(N319="nulová",J319,0)</f>
        <v>0</v>
      </c>
      <c r="BJ319" s="18" t="s">
        <v>90</v>
      </c>
      <c r="BK319" s="141">
        <f>ROUND(I319*H319,2)</f>
        <v>0</v>
      </c>
      <c r="BL319" s="18" t="s">
        <v>153</v>
      </c>
      <c r="BM319" s="140" t="s">
        <v>899</v>
      </c>
    </row>
    <row r="320" spans="2:65" s="1" customFormat="1" ht="11.25">
      <c r="B320" s="34"/>
      <c r="D320" s="142" t="s">
        <v>155</v>
      </c>
      <c r="F320" s="143" t="s">
        <v>900</v>
      </c>
      <c r="I320" s="144"/>
      <c r="L320" s="34"/>
      <c r="M320" s="145"/>
      <c r="T320" s="55"/>
      <c r="AT320" s="18" t="s">
        <v>155</v>
      </c>
      <c r="AU320" s="18" t="s">
        <v>92</v>
      </c>
    </row>
    <row r="321" spans="2:65" s="13" customFormat="1" ht="11.25">
      <c r="B321" s="154"/>
      <c r="D321" s="146" t="s">
        <v>159</v>
      </c>
      <c r="E321" s="155" t="s">
        <v>44</v>
      </c>
      <c r="F321" s="156" t="s">
        <v>892</v>
      </c>
      <c r="H321" s="157">
        <v>27.8</v>
      </c>
      <c r="I321" s="158"/>
      <c r="L321" s="154"/>
      <c r="M321" s="159"/>
      <c r="T321" s="160"/>
      <c r="AT321" s="155" t="s">
        <v>159</v>
      </c>
      <c r="AU321" s="155" t="s">
        <v>92</v>
      </c>
      <c r="AV321" s="13" t="s">
        <v>92</v>
      </c>
      <c r="AW321" s="13" t="s">
        <v>42</v>
      </c>
      <c r="AX321" s="13" t="s">
        <v>90</v>
      </c>
      <c r="AY321" s="155" t="s">
        <v>146</v>
      </c>
    </row>
    <row r="322" spans="2:65" s="1" customFormat="1" ht="33" customHeight="1">
      <c r="B322" s="34"/>
      <c r="C322" s="129" t="s">
        <v>425</v>
      </c>
      <c r="D322" s="129" t="s">
        <v>148</v>
      </c>
      <c r="E322" s="130" t="s">
        <v>901</v>
      </c>
      <c r="F322" s="131" t="s">
        <v>902</v>
      </c>
      <c r="G322" s="132" t="s">
        <v>151</v>
      </c>
      <c r="H322" s="133">
        <v>9.15</v>
      </c>
      <c r="I322" s="134"/>
      <c r="J322" s="135">
        <f>ROUND(I322*H322,2)</f>
        <v>0</v>
      </c>
      <c r="K322" s="131" t="s">
        <v>152</v>
      </c>
      <c r="L322" s="34"/>
      <c r="M322" s="136" t="s">
        <v>44</v>
      </c>
      <c r="N322" s="137" t="s">
        <v>53</v>
      </c>
      <c r="P322" s="138">
        <f>O322*H322</f>
        <v>0</v>
      </c>
      <c r="Q322" s="138">
        <v>0.1837</v>
      </c>
      <c r="R322" s="138">
        <f>Q322*H322</f>
        <v>1.680855</v>
      </c>
      <c r="S322" s="138">
        <v>0</v>
      </c>
      <c r="T322" s="139">
        <f>S322*H322</f>
        <v>0</v>
      </c>
      <c r="AR322" s="140" t="s">
        <v>153</v>
      </c>
      <c r="AT322" s="140" t="s">
        <v>148</v>
      </c>
      <c r="AU322" s="140" t="s">
        <v>92</v>
      </c>
      <c r="AY322" s="18" t="s">
        <v>146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8" t="s">
        <v>90</v>
      </c>
      <c r="BK322" s="141">
        <f>ROUND(I322*H322,2)</f>
        <v>0</v>
      </c>
      <c r="BL322" s="18" t="s">
        <v>153</v>
      </c>
      <c r="BM322" s="140" t="s">
        <v>903</v>
      </c>
    </row>
    <row r="323" spans="2:65" s="1" customFormat="1" ht="11.25">
      <c r="B323" s="34"/>
      <c r="D323" s="142" t="s">
        <v>155</v>
      </c>
      <c r="F323" s="143" t="s">
        <v>904</v>
      </c>
      <c r="I323" s="144"/>
      <c r="L323" s="34"/>
      <c r="M323" s="145"/>
      <c r="T323" s="55"/>
      <c r="AT323" s="18" t="s">
        <v>155</v>
      </c>
      <c r="AU323" s="18" t="s">
        <v>92</v>
      </c>
    </row>
    <row r="324" spans="2:65" s="13" customFormat="1" ht="11.25">
      <c r="B324" s="154"/>
      <c r="D324" s="146" t="s">
        <v>159</v>
      </c>
      <c r="E324" s="155" t="s">
        <v>44</v>
      </c>
      <c r="F324" s="156" t="s">
        <v>905</v>
      </c>
      <c r="H324" s="157">
        <v>9.15</v>
      </c>
      <c r="I324" s="158"/>
      <c r="L324" s="154"/>
      <c r="M324" s="159"/>
      <c r="T324" s="160"/>
      <c r="AT324" s="155" t="s">
        <v>159</v>
      </c>
      <c r="AU324" s="155" t="s">
        <v>92</v>
      </c>
      <c r="AV324" s="13" t="s">
        <v>92</v>
      </c>
      <c r="AW324" s="13" t="s">
        <v>42</v>
      </c>
      <c r="AX324" s="13" t="s">
        <v>90</v>
      </c>
      <c r="AY324" s="155" t="s">
        <v>146</v>
      </c>
    </row>
    <row r="325" spans="2:65" s="11" customFormat="1" ht="22.9" customHeight="1">
      <c r="B325" s="117"/>
      <c r="D325" s="118" t="s">
        <v>81</v>
      </c>
      <c r="E325" s="127" t="s">
        <v>189</v>
      </c>
      <c r="F325" s="127" t="s">
        <v>906</v>
      </c>
      <c r="I325" s="120"/>
      <c r="J325" s="128">
        <f>BK325</f>
        <v>0</v>
      </c>
      <c r="L325" s="117"/>
      <c r="M325" s="122"/>
      <c r="P325" s="123">
        <f>SUM(P326:P467)</f>
        <v>0</v>
      </c>
      <c r="R325" s="123">
        <f>SUM(R326:R467)</f>
        <v>62.130618030000015</v>
      </c>
      <c r="T325" s="124">
        <f>SUM(T326:T467)</f>
        <v>14.817846749999999</v>
      </c>
      <c r="AR325" s="118" t="s">
        <v>90</v>
      </c>
      <c r="AT325" s="125" t="s">
        <v>81</v>
      </c>
      <c r="AU325" s="125" t="s">
        <v>90</v>
      </c>
      <c r="AY325" s="118" t="s">
        <v>146</v>
      </c>
      <c r="BK325" s="126">
        <f>SUM(BK326:BK467)</f>
        <v>0</v>
      </c>
    </row>
    <row r="326" spans="2:65" s="1" customFormat="1" ht="16.5" customHeight="1">
      <c r="B326" s="34"/>
      <c r="C326" s="129" t="s">
        <v>432</v>
      </c>
      <c r="D326" s="129" t="s">
        <v>148</v>
      </c>
      <c r="E326" s="130" t="s">
        <v>907</v>
      </c>
      <c r="F326" s="131" t="s">
        <v>908</v>
      </c>
      <c r="G326" s="132" t="s">
        <v>151</v>
      </c>
      <c r="H326" s="133">
        <v>2</v>
      </c>
      <c r="I326" s="134"/>
      <c r="J326" s="135">
        <f>ROUND(I326*H326,2)</f>
        <v>0</v>
      </c>
      <c r="K326" s="131" t="s">
        <v>152</v>
      </c>
      <c r="L326" s="34"/>
      <c r="M326" s="136" t="s">
        <v>44</v>
      </c>
      <c r="N326" s="137" t="s">
        <v>53</v>
      </c>
      <c r="P326" s="138">
        <f>O326*H326</f>
        <v>0</v>
      </c>
      <c r="Q326" s="138">
        <v>4.3830000000000001E-2</v>
      </c>
      <c r="R326" s="138">
        <f>Q326*H326</f>
        <v>8.7660000000000002E-2</v>
      </c>
      <c r="S326" s="138">
        <v>0</v>
      </c>
      <c r="T326" s="139">
        <f>S326*H326</f>
        <v>0</v>
      </c>
      <c r="AR326" s="140" t="s">
        <v>153</v>
      </c>
      <c r="AT326" s="140" t="s">
        <v>148</v>
      </c>
      <c r="AU326" s="140" t="s">
        <v>92</v>
      </c>
      <c r="AY326" s="18" t="s">
        <v>146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8" t="s">
        <v>90</v>
      </c>
      <c r="BK326" s="141">
        <f>ROUND(I326*H326,2)</f>
        <v>0</v>
      </c>
      <c r="BL326" s="18" t="s">
        <v>153</v>
      </c>
      <c r="BM326" s="140" t="s">
        <v>909</v>
      </c>
    </row>
    <row r="327" spans="2:65" s="1" customFormat="1" ht="11.25">
      <c r="B327" s="34"/>
      <c r="D327" s="142" t="s">
        <v>155</v>
      </c>
      <c r="F327" s="143" t="s">
        <v>910</v>
      </c>
      <c r="I327" s="144"/>
      <c r="L327" s="34"/>
      <c r="M327" s="145"/>
      <c r="T327" s="55"/>
      <c r="AT327" s="18" t="s">
        <v>155</v>
      </c>
      <c r="AU327" s="18" t="s">
        <v>92</v>
      </c>
    </row>
    <row r="328" spans="2:65" s="12" customFormat="1" ht="11.25">
      <c r="B328" s="148"/>
      <c r="D328" s="146" t="s">
        <v>159</v>
      </c>
      <c r="E328" s="149" t="s">
        <v>44</v>
      </c>
      <c r="F328" s="150" t="s">
        <v>275</v>
      </c>
      <c r="H328" s="149" t="s">
        <v>44</v>
      </c>
      <c r="I328" s="151"/>
      <c r="L328" s="148"/>
      <c r="M328" s="152"/>
      <c r="T328" s="153"/>
      <c r="AT328" s="149" t="s">
        <v>159</v>
      </c>
      <c r="AU328" s="149" t="s">
        <v>92</v>
      </c>
      <c r="AV328" s="12" t="s">
        <v>90</v>
      </c>
      <c r="AW328" s="12" t="s">
        <v>42</v>
      </c>
      <c r="AX328" s="12" t="s">
        <v>82</v>
      </c>
      <c r="AY328" s="149" t="s">
        <v>146</v>
      </c>
    </row>
    <row r="329" spans="2:65" s="12" customFormat="1" ht="11.25">
      <c r="B329" s="148"/>
      <c r="D329" s="146" t="s">
        <v>159</v>
      </c>
      <c r="E329" s="149" t="s">
        <v>44</v>
      </c>
      <c r="F329" s="150" t="s">
        <v>276</v>
      </c>
      <c r="H329" s="149" t="s">
        <v>44</v>
      </c>
      <c r="I329" s="151"/>
      <c r="L329" s="148"/>
      <c r="M329" s="152"/>
      <c r="T329" s="153"/>
      <c r="AT329" s="149" t="s">
        <v>159</v>
      </c>
      <c r="AU329" s="149" t="s">
        <v>92</v>
      </c>
      <c r="AV329" s="12" t="s">
        <v>90</v>
      </c>
      <c r="AW329" s="12" t="s">
        <v>42</v>
      </c>
      <c r="AX329" s="12" t="s">
        <v>82</v>
      </c>
      <c r="AY329" s="149" t="s">
        <v>146</v>
      </c>
    </row>
    <row r="330" spans="2:65" s="13" customFormat="1" ht="11.25">
      <c r="B330" s="154"/>
      <c r="D330" s="146" t="s">
        <v>159</v>
      </c>
      <c r="E330" s="155" t="s">
        <v>44</v>
      </c>
      <c r="F330" s="156" t="s">
        <v>911</v>
      </c>
      <c r="H330" s="157">
        <v>0.5</v>
      </c>
      <c r="I330" s="158"/>
      <c r="L330" s="154"/>
      <c r="M330" s="159"/>
      <c r="T330" s="160"/>
      <c r="AT330" s="155" t="s">
        <v>159</v>
      </c>
      <c r="AU330" s="155" t="s">
        <v>92</v>
      </c>
      <c r="AV330" s="13" t="s">
        <v>92</v>
      </c>
      <c r="AW330" s="13" t="s">
        <v>42</v>
      </c>
      <c r="AX330" s="13" t="s">
        <v>82</v>
      </c>
      <c r="AY330" s="155" t="s">
        <v>146</v>
      </c>
    </row>
    <row r="331" spans="2:65" s="13" customFormat="1" ht="11.25">
      <c r="B331" s="154"/>
      <c r="D331" s="146" t="s">
        <v>159</v>
      </c>
      <c r="E331" s="155" t="s">
        <v>44</v>
      </c>
      <c r="F331" s="156" t="s">
        <v>912</v>
      </c>
      <c r="H331" s="157">
        <v>0.5</v>
      </c>
      <c r="I331" s="158"/>
      <c r="L331" s="154"/>
      <c r="M331" s="159"/>
      <c r="T331" s="160"/>
      <c r="AT331" s="155" t="s">
        <v>159</v>
      </c>
      <c r="AU331" s="155" t="s">
        <v>92</v>
      </c>
      <c r="AV331" s="13" t="s">
        <v>92</v>
      </c>
      <c r="AW331" s="13" t="s">
        <v>42</v>
      </c>
      <c r="AX331" s="13" t="s">
        <v>82</v>
      </c>
      <c r="AY331" s="155" t="s">
        <v>146</v>
      </c>
    </row>
    <row r="332" spans="2:65" s="13" customFormat="1" ht="11.25">
      <c r="B332" s="154"/>
      <c r="D332" s="146" t="s">
        <v>159</v>
      </c>
      <c r="E332" s="155" t="s">
        <v>44</v>
      </c>
      <c r="F332" s="156" t="s">
        <v>913</v>
      </c>
      <c r="H332" s="157">
        <v>0.5</v>
      </c>
      <c r="I332" s="158"/>
      <c r="L332" s="154"/>
      <c r="M332" s="159"/>
      <c r="T332" s="160"/>
      <c r="AT332" s="155" t="s">
        <v>159</v>
      </c>
      <c r="AU332" s="155" t="s">
        <v>92</v>
      </c>
      <c r="AV332" s="13" t="s">
        <v>92</v>
      </c>
      <c r="AW332" s="13" t="s">
        <v>42</v>
      </c>
      <c r="AX332" s="13" t="s">
        <v>82</v>
      </c>
      <c r="AY332" s="155" t="s">
        <v>146</v>
      </c>
    </row>
    <row r="333" spans="2:65" s="13" customFormat="1" ht="11.25">
      <c r="B333" s="154"/>
      <c r="D333" s="146" t="s">
        <v>159</v>
      </c>
      <c r="E333" s="155" t="s">
        <v>44</v>
      </c>
      <c r="F333" s="156" t="s">
        <v>914</v>
      </c>
      <c r="H333" s="157">
        <v>0.5</v>
      </c>
      <c r="I333" s="158"/>
      <c r="L333" s="154"/>
      <c r="M333" s="159"/>
      <c r="T333" s="160"/>
      <c r="AT333" s="155" t="s">
        <v>159</v>
      </c>
      <c r="AU333" s="155" t="s">
        <v>92</v>
      </c>
      <c r="AV333" s="13" t="s">
        <v>92</v>
      </c>
      <c r="AW333" s="13" t="s">
        <v>42</v>
      </c>
      <c r="AX333" s="13" t="s">
        <v>82</v>
      </c>
      <c r="AY333" s="155" t="s">
        <v>146</v>
      </c>
    </row>
    <row r="334" spans="2:65" s="14" customFormat="1" ht="11.25">
      <c r="B334" s="161"/>
      <c r="D334" s="146" t="s">
        <v>159</v>
      </c>
      <c r="E334" s="162" t="s">
        <v>44</v>
      </c>
      <c r="F334" s="163" t="s">
        <v>281</v>
      </c>
      <c r="H334" s="164">
        <v>2</v>
      </c>
      <c r="I334" s="165"/>
      <c r="L334" s="161"/>
      <c r="M334" s="166"/>
      <c r="T334" s="167"/>
      <c r="AT334" s="162" t="s">
        <v>159</v>
      </c>
      <c r="AU334" s="162" t="s">
        <v>92</v>
      </c>
      <c r="AV334" s="14" t="s">
        <v>153</v>
      </c>
      <c r="AW334" s="14" t="s">
        <v>42</v>
      </c>
      <c r="AX334" s="14" t="s">
        <v>90</v>
      </c>
      <c r="AY334" s="162" t="s">
        <v>146</v>
      </c>
    </row>
    <row r="335" spans="2:65" s="1" customFormat="1" ht="24.2" customHeight="1">
      <c r="B335" s="34"/>
      <c r="C335" s="129" t="s">
        <v>438</v>
      </c>
      <c r="D335" s="129" t="s">
        <v>148</v>
      </c>
      <c r="E335" s="130" t="s">
        <v>915</v>
      </c>
      <c r="F335" s="131" t="s">
        <v>916</v>
      </c>
      <c r="G335" s="132" t="s">
        <v>151</v>
      </c>
      <c r="H335" s="133">
        <v>1120.0889999999999</v>
      </c>
      <c r="I335" s="134"/>
      <c r="J335" s="135">
        <f>ROUND(I335*H335,2)</f>
        <v>0</v>
      </c>
      <c r="K335" s="131" t="s">
        <v>152</v>
      </c>
      <c r="L335" s="34"/>
      <c r="M335" s="136" t="s">
        <v>44</v>
      </c>
      <c r="N335" s="137" t="s">
        <v>53</v>
      </c>
      <c r="P335" s="138">
        <f>O335*H335</f>
        <v>0</v>
      </c>
      <c r="Q335" s="138">
        <v>3.1800000000000002E-2</v>
      </c>
      <c r="R335" s="138">
        <f>Q335*H335</f>
        <v>35.618830199999998</v>
      </c>
      <c r="S335" s="138">
        <v>0</v>
      </c>
      <c r="T335" s="139">
        <f>S335*H335</f>
        <v>0</v>
      </c>
      <c r="AR335" s="140" t="s">
        <v>153</v>
      </c>
      <c r="AT335" s="140" t="s">
        <v>148</v>
      </c>
      <c r="AU335" s="140" t="s">
        <v>92</v>
      </c>
      <c r="AY335" s="18" t="s">
        <v>146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8" t="s">
        <v>90</v>
      </c>
      <c r="BK335" s="141">
        <f>ROUND(I335*H335,2)</f>
        <v>0</v>
      </c>
      <c r="BL335" s="18" t="s">
        <v>153</v>
      </c>
      <c r="BM335" s="140" t="s">
        <v>917</v>
      </c>
    </row>
    <row r="336" spans="2:65" s="1" customFormat="1" ht="11.25">
      <c r="B336" s="34"/>
      <c r="D336" s="142" t="s">
        <v>155</v>
      </c>
      <c r="F336" s="143" t="s">
        <v>918</v>
      </c>
      <c r="I336" s="144"/>
      <c r="L336" s="34"/>
      <c r="M336" s="145"/>
      <c r="T336" s="55"/>
      <c r="AT336" s="18" t="s">
        <v>155</v>
      </c>
      <c r="AU336" s="18" t="s">
        <v>92</v>
      </c>
    </row>
    <row r="337" spans="2:51" s="12" customFormat="1" ht="11.25">
      <c r="B337" s="148"/>
      <c r="D337" s="146" t="s">
        <v>159</v>
      </c>
      <c r="E337" s="149" t="s">
        <v>44</v>
      </c>
      <c r="F337" s="150" t="s">
        <v>654</v>
      </c>
      <c r="H337" s="149" t="s">
        <v>44</v>
      </c>
      <c r="I337" s="151"/>
      <c r="L337" s="148"/>
      <c r="M337" s="152"/>
      <c r="T337" s="153"/>
      <c r="AT337" s="149" t="s">
        <v>159</v>
      </c>
      <c r="AU337" s="149" t="s">
        <v>92</v>
      </c>
      <c r="AV337" s="12" t="s">
        <v>90</v>
      </c>
      <c r="AW337" s="12" t="s">
        <v>42</v>
      </c>
      <c r="AX337" s="12" t="s">
        <v>82</v>
      </c>
      <c r="AY337" s="149" t="s">
        <v>146</v>
      </c>
    </row>
    <row r="338" spans="2:51" s="12" customFormat="1" ht="11.25">
      <c r="B338" s="148"/>
      <c r="D338" s="146" t="s">
        <v>159</v>
      </c>
      <c r="E338" s="149" t="s">
        <v>44</v>
      </c>
      <c r="F338" s="150" t="s">
        <v>655</v>
      </c>
      <c r="H338" s="149" t="s">
        <v>44</v>
      </c>
      <c r="I338" s="151"/>
      <c r="L338" s="148"/>
      <c r="M338" s="152"/>
      <c r="T338" s="153"/>
      <c r="AT338" s="149" t="s">
        <v>159</v>
      </c>
      <c r="AU338" s="149" t="s">
        <v>92</v>
      </c>
      <c r="AV338" s="12" t="s">
        <v>90</v>
      </c>
      <c r="AW338" s="12" t="s">
        <v>42</v>
      </c>
      <c r="AX338" s="12" t="s">
        <v>82</v>
      </c>
      <c r="AY338" s="149" t="s">
        <v>146</v>
      </c>
    </row>
    <row r="339" spans="2:51" s="13" customFormat="1" ht="11.25">
      <c r="B339" s="154"/>
      <c r="D339" s="146" t="s">
        <v>159</v>
      </c>
      <c r="E339" s="155" t="s">
        <v>44</v>
      </c>
      <c r="F339" s="156" t="s">
        <v>656</v>
      </c>
      <c r="H339" s="157">
        <v>25.751999999999999</v>
      </c>
      <c r="I339" s="158"/>
      <c r="L339" s="154"/>
      <c r="M339" s="159"/>
      <c r="T339" s="160"/>
      <c r="AT339" s="155" t="s">
        <v>159</v>
      </c>
      <c r="AU339" s="155" t="s">
        <v>92</v>
      </c>
      <c r="AV339" s="13" t="s">
        <v>92</v>
      </c>
      <c r="AW339" s="13" t="s">
        <v>42</v>
      </c>
      <c r="AX339" s="13" t="s">
        <v>82</v>
      </c>
      <c r="AY339" s="155" t="s">
        <v>146</v>
      </c>
    </row>
    <row r="340" spans="2:51" s="13" customFormat="1" ht="11.25">
      <c r="B340" s="154"/>
      <c r="D340" s="146" t="s">
        <v>159</v>
      </c>
      <c r="E340" s="155" t="s">
        <v>44</v>
      </c>
      <c r="F340" s="156" t="s">
        <v>657</v>
      </c>
      <c r="H340" s="157">
        <v>58.59</v>
      </c>
      <c r="I340" s="158"/>
      <c r="L340" s="154"/>
      <c r="M340" s="159"/>
      <c r="T340" s="160"/>
      <c r="AT340" s="155" t="s">
        <v>159</v>
      </c>
      <c r="AU340" s="155" t="s">
        <v>92</v>
      </c>
      <c r="AV340" s="13" t="s">
        <v>92</v>
      </c>
      <c r="AW340" s="13" t="s">
        <v>42</v>
      </c>
      <c r="AX340" s="13" t="s">
        <v>82</v>
      </c>
      <c r="AY340" s="155" t="s">
        <v>146</v>
      </c>
    </row>
    <row r="341" spans="2:51" s="13" customFormat="1" ht="11.25">
      <c r="B341" s="154"/>
      <c r="D341" s="146" t="s">
        <v>159</v>
      </c>
      <c r="E341" s="155" t="s">
        <v>44</v>
      </c>
      <c r="F341" s="156" t="s">
        <v>658</v>
      </c>
      <c r="H341" s="157">
        <v>106.792</v>
      </c>
      <c r="I341" s="158"/>
      <c r="L341" s="154"/>
      <c r="M341" s="159"/>
      <c r="T341" s="160"/>
      <c r="AT341" s="155" t="s">
        <v>159</v>
      </c>
      <c r="AU341" s="155" t="s">
        <v>92</v>
      </c>
      <c r="AV341" s="13" t="s">
        <v>92</v>
      </c>
      <c r="AW341" s="13" t="s">
        <v>42</v>
      </c>
      <c r="AX341" s="13" t="s">
        <v>82</v>
      </c>
      <c r="AY341" s="155" t="s">
        <v>146</v>
      </c>
    </row>
    <row r="342" spans="2:51" s="13" customFormat="1" ht="11.25">
      <c r="B342" s="154"/>
      <c r="D342" s="146" t="s">
        <v>159</v>
      </c>
      <c r="E342" s="155" t="s">
        <v>44</v>
      </c>
      <c r="F342" s="156" t="s">
        <v>659</v>
      </c>
      <c r="H342" s="157">
        <v>55.36</v>
      </c>
      <c r="I342" s="158"/>
      <c r="L342" s="154"/>
      <c r="M342" s="159"/>
      <c r="T342" s="160"/>
      <c r="AT342" s="155" t="s">
        <v>159</v>
      </c>
      <c r="AU342" s="155" t="s">
        <v>92</v>
      </c>
      <c r="AV342" s="13" t="s">
        <v>92</v>
      </c>
      <c r="AW342" s="13" t="s">
        <v>42</v>
      </c>
      <c r="AX342" s="13" t="s">
        <v>82</v>
      </c>
      <c r="AY342" s="155" t="s">
        <v>146</v>
      </c>
    </row>
    <row r="343" spans="2:51" s="13" customFormat="1" ht="11.25">
      <c r="B343" s="154"/>
      <c r="D343" s="146" t="s">
        <v>159</v>
      </c>
      <c r="E343" s="155" t="s">
        <v>44</v>
      </c>
      <c r="F343" s="156" t="s">
        <v>660</v>
      </c>
      <c r="H343" s="157">
        <v>96.498999999999995</v>
      </c>
      <c r="I343" s="158"/>
      <c r="L343" s="154"/>
      <c r="M343" s="159"/>
      <c r="T343" s="160"/>
      <c r="AT343" s="155" t="s">
        <v>159</v>
      </c>
      <c r="AU343" s="155" t="s">
        <v>92</v>
      </c>
      <c r="AV343" s="13" t="s">
        <v>92</v>
      </c>
      <c r="AW343" s="13" t="s">
        <v>42</v>
      </c>
      <c r="AX343" s="13" t="s">
        <v>82</v>
      </c>
      <c r="AY343" s="155" t="s">
        <v>146</v>
      </c>
    </row>
    <row r="344" spans="2:51" s="13" customFormat="1" ht="11.25">
      <c r="B344" s="154"/>
      <c r="D344" s="146" t="s">
        <v>159</v>
      </c>
      <c r="E344" s="155" t="s">
        <v>44</v>
      </c>
      <c r="F344" s="156" t="s">
        <v>661</v>
      </c>
      <c r="H344" s="157">
        <v>8.8350000000000009</v>
      </c>
      <c r="I344" s="158"/>
      <c r="L344" s="154"/>
      <c r="M344" s="159"/>
      <c r="T344" s="160"/>
      <c r="AT344" s="155" t="s">
        <v>159</v>
      </c>
      <c r="AU344" s="155" t="s">
        <v>92</v>
      </c>
      <c r="AV344" s="13" t="s">
        <v>92</v>
      </c>
      <c r="AW344" s="13" t="s">
        <v>42</v>
      </c>
      <c r="AX344" s="13" t="s">
        <v>82</v>
      </c>
      <c r="AY344" s="155" t="s">
        <v>146</v>
      </c>
    </row>
    <row r="345" spans="2:51" s="13" customFormat="1" ht="11.25">
      <c r="B345" s="154"/>
      <c r="D345" s="146" t="s">
        <v>159</v>
      </c>
      <c r="E345" s="155" t="s">
        <v>44</v>
      </c>
      <c r="F345" s="156" t="s">
        <v>662</v>
      </c>
      <c r="H345" s="157">
        <v>57.579000000000001</v>
      </c>
      <c r="I345" s="158"/>
      <c r="L345" s="154"/>
      <c r="M345" s="159"/>
      <c r="T345" s="160"/>
      <c r="AT345" s="155" t="s">
        <v>159</v>
      </c>
      <c r="AU345" s="155" t="s">
        <v>92</v>
      </c>
      <c r="AV345" s="13" t="s">
        <v>92</v>
      </c>
      <c r="AW345" s="13" t="s">
        <v>42</v>
      </c>
      <c r="AX345" s="13" t="s">
        <v>82</v>
      </c>
      <c r="AY345" s="155" t="s">
        <v>146</v>
      </c>
    </row>
    <row r="346" spans="2:51" s="13" customFormat="1" ht="11.25">
      <c r="B346" s="154"/>
      <c r="D346" s="146" t="s">
        <v>159</v>
      </c>
      <c r="E346" s="155" t="s">
        <v>44</v>
      </c>
      <c r="F346" s="156" t="s">
        <v>663</v>
      </c>
      <c r="H346" s="157">
        <v>10.23</v>
      </c>
      <c r="I346" s="158"/>
      <c r="L346" s="154"/>
      <c r="M346" s="159"/>
      <c r="T346" s="160"/>
      <c r="AT346" s="155" t="s">
        <v>159</v>
      </c>
      <c r="AU346" s="155" t="s">
        <v>92</v>
      </c>
      <c r="AV346" s="13" t="s">
        <v>92</v>
      </c>
      <c r="AW346" s="13" t="s">
        <v>42</v>
      </c>
      <c r="AX346" s="13" t="s">
        <v>82</v>
      </c>
      <c r="AY346" s="155" t="s">
        <v>146</v>
      </c>
    </row>
    <row r="347" spans="2:51" s="13" customFormat="1" ht="11.25">
      <c r="B347" s="154"/>
      <c r="D347" s="146" t="s">
        <v>159</v>
      </c>
      <c r="E347" s="155" t="s">
        <v>44</v>
      </c>
      <c r="F347" s="156" t="s">
        <v>664</v>
      </c>
      <c r="H347" s="157">
        <v>23.79</v>
      </c>
      <c r="I347" s="158"/>
      <c r="L347" s="154"/>
      <c r="M347" s="159"/>
      <c r="T347" s="160"/>
      <c r="AT347" s="155" t="s">
        <v>159</v>
      </c>
      <c r="AU347" s="155" t="s">
        <v>92</v>
      </c>
      <c r="AV347" s="13" t="s">
        <v>92</v>
      </c>
      <c r="AW347" s="13" t="s">
        <v>42</v>
      </c>
      <c r="AX347" s="13" t="s">
        <v>82</v>
      </c>
      <c r="AY347" s="155" t="s">
        <v>146</v>
      </c>
    </row>
    <row r="348" spans="2:51" s="13" customFormat="1" ht="11.25">
      <c r="B348" s="154"/>
      <c r="D348" s="146" t="s">
        <v>159</v>
      </c>
      <c r="E348" s="155" t="s">
        <v>44</v>
      </c>
      <c r="F348" s="156" t="s">
        <v>665</v>
      </c>
      <c r="H348" s="157">
        <v>13.42</v>
      </c>
      <c r="I348" s="158"/>
      <c r="L348" s="154"/>
      <c r="M348" s="159"/>
      <c r="T348" s="160"/>
      <c r="AT348" s="155" t="s">
        <v>159</v>
      </c>
      <c r="AU348" s="155" t="s">
        <v>92</v>
      </c>
      <c r="AV348" s="13" t="s">
        <v>92</v>
      </c>
      <c r="AW348" s="13" t="s">
        <v>42</v>
      </c>
      <c r="AX348" s="13" t="s">
        <v>82</v>
      </c>
      <c r="AY348" s="155" t="s">
        <v>146</v>
      </c>
    </row>
    <row r="349" spans="2:51" s="13" customFormat="1" ht="11.25">
      <c r="B349" s="154"/>
      <c r="D349" s="146" t="s">
        <v>159</v>
      </c>
      <c r="E349" s="155" t="s">
        <v>44</v>
      </c>
      <c r="F349" s="156" t="s">
        <v>666</v>
      </c>
      <c r="H349" s="157">
        <v>32.543999999999997</v>
      </c>
      <c r="I349" s="158"/>
      <c r="L349" s="154"/>
      <c r="M349" s="159"/>
      <c r="T349" s="160"/>
      <c r="AT349" s="155" t="s">
        <v>159</v>
      </c>
      <c r="AU349" s="155" t="s">
        <v>92</v>
      </c>
      <c r="AV349" s="13" t="s">
        <v>92</v>
      </c>
      <c r="AW349" s="13" t="s">
        <v>42</v>
      </c>
      <c r="AX349" s="13" t="s">
        <v>82</v>
      </c>
      <c r="AY349" s="155" t="s">
        <v>146</v>
      </c>
    </row>
    <row r="350" spans="2:51" s="13" customFormat="1" ht="22.5">
      <c r="B350" s="154"/>
      <c r="D350" s="146" t="s">
        <v>159</v>
      </c>
      <c r="E350" s="155" t="s">
        <v>44</v>
      </c>
      <c r="F350" s="156" t="s">
        <v>667</v>
      </c>
      <c r="H350" s="157">
        <v>182.858</v>
      </c>
      <c r="I350" s="158"/>
      <c r="L350" s="154"/>
      <c r="M350" s="159"/>
      <c r="T350" s="160"/>
      <c r="AT350" s="155" t="s">
        <v>159</v>
      </c>
      <c r="AU350" s="155" t="s">
        <v>92</v>
      </c>
      <c r="AV350" s="13" t="s">
        <v>92</v>
      </c>
      <c r="AW350" s="13" t="s">
        <v>42</v>
      </c>
      <c r="AX350" s="13" t="s">
        <v>82</v>
      </c>
      <c r="AY350" s="155" t="s">
        <v>146</v>
      </c>
    </row>
    <row r="351" spans="2:51" s="13" customFormat="1" ht="11.25">
      <c r="B351" s="154"/>
      <c r="D351" s="146" t="s">
        <v>159</v>
      </c>
      <c r="E351" s="155" t="s">
        <v>44</v>
      </c>
      <c r="F351" s="156" t="s">
        <v>668</v>
      </c>
      <c r="H351" s="157">
        <v>71.358000000000004</v>
      </c>
      <c r="I351" s="158"/>
      <c r="L351" s="154"/>
      <c r="M351" s="159"/>
      <c r="T351" s="160"/>
      <c r="AT351" s="155" t="s">
        <v>159</v>
      </c>
      <c r="AU351" s="155" t="s">
        <v>92</v>
      </c>
      <c r="AV351" s="13" t="s">
        <v>92</v>
      </c>
      <c r="AW351" s="13" t="s">
        <v>42</v>
      </c>
      <c r="AX351" s="13" t="s">
        <v>82</v>
      </c>
      <c r="AY351" s="155" t="s">
        <v>146</v>
      </c>
    </row>
    <row r="352" spans="2:51" s="13" customFormat="1" ht="11.25">
      <c r="B352" s="154"/>
      <c r="D352" s="146" t="s">
        <v>159</v>
      </c>
      <c r="E352" s="155" t="s">
        <v>44</v>
      </c>
      <c r="F352" s="156" t="s">
        <v>669</v>
      </c>
      <c r="H352" s="157">
        <v>48.973999999999997</v>
      </c>
      <c r="I352" s="158"/>
      <c r="L352" s="154"/>
      <c r="M352" s="159"/>
      <c r="T352" s="160"/>
      <c r="AT352" s="155" t="s">
        <v>159</v>
      </c>
      <c r="AU352" s="155" t="s">
        <v>92</v>
      </c>
      <c r="AV352" s="13" t="s">
        <v>92</v>
      </c>
      <c r="AW352" s="13" t="s">
        <v>42</v>
      </c>
      <c r="AX352" s="13" t="s">
        <v>82</v>
      </c>
      <c r="AY352" s="155" t="s">
        <v>146</v>
      </c>
    </row>
    <row r="353" spans="2:65" s="13" customFormat="1" ht="11.25">
      <c r="B353" s="154"/>
      <c r="D353" s="146" t="s">
        <v>159</v>
      </c>
      <c r="E353" s="155" t="s">
        <v>44</v>
      </c>
      <c r="F353" s="156" t="s">
        <v>670</v>
      </c>
      <c r="H353" s="157">
        <v>84.713999999999999</v>
      </c>
      <c r="I353" s="158"/>
      <c r="L353" s="154"/>
      <c r="M353" s="159"/>
      <c r="T353" s="160"/>
      <c r="AT353" s="155" t="s">
        <v>159</v>
      </c>
      <c r="AU353" s="155" t="s">
        <v>92</v>
      </c>
      <c r="AV353" s="13" t="s">
        <v>92</v>
      </c>
      <c r="AW353" s="13" t="s">
        <v>42</v>
      </c>
      <c r="AX353" s="13" t="s">
        <v>82</v>
      </c>
      <c r="AY353" s="155" t="s">
        <v>146</v>
      </c>
    </row>
    <row r="354" spans="2:65" s="13" customFormat="1" ht="11.25">
      <c r="B354" s="154"/>
      <c r="D354" s="146" t="s">
        <v>159</v>
      </c>
      <c r="E354" s="155" t="s">
        <v>44</v>
      </c>
      <c r="F354" s="156" t="s">
        <v>671</v>
      </c>
      <c r="H354" s="157">
        <v>41.399000000000001</v>
      </c>
      <c r="I354" s="158"/>
      <c r="L354" s="154"/>
      <c r="M354" s="159"/>
      <c r="T354" s="160"/>
      <c r="AT354" s="155" t="s">
        <v>159</v>
      </c>
      <c r="AU354" s="155" t="s">
        <v>92</v>
      </c>
      <c r="AV354" s="13" t="s">
        <v>92</v>
      </c>
      <c r="AW354" s="13" t="s">
        <v>42</v>
      </c>
      <c r="AX354" s="13" t="s">
        <v>82</v>
      </c>
      <c r="AY354" s="155" t="s">
        <v>146</v>
      </c>
    </row>
    <row r="355" spans="2:65" s="13" customFormat="1" ht="11.25">
      <c r="B355" s="154"/>
      <c r="D355" s="146" t="s">
        <v>159</v>
      </c>
      <c r="E355" s="155" t="s">
        <v>44</v>
      </c>
      <c r="F355" s="156" t="s">
        <v>672</v>
      </c>
      <c r="H355" s="157">
        <v>85.899000000000001</v>
      </c>
      <c r="I355" s="158"/>
      <c r="L355" s="154"/>
      <c r="M355" s="159"/>
      <c r="T355" s="160"/>
      <c r="AT355" s="155" t="s">
        <v>159</v>
      </c>
      <c r="AU355" s="155" t="s">
        <v>92</v>
      </c>
      <c r="AV355" s="13" t="s">
        <v>92</v>
      </c>
      <c r="AW355" s="13" t="s">
        <v>42</v>
      </c>
      <c r="AX355" s="13" t="s">
        <v>82</v>
      </c>
      <c r="AY355" s="155" t="s">
        <v>146</v>
      </c>
    </row>
    <row r="356" spans="2:65" s="13" customFormat="1" ht="11.25">
      <c r="B356" s="154"/>
      <c r="D356" s="146" t="s">
        <v>159</v>
      </c>
      <c r="E356" s="155" t="s">
        <v>44</v>
      </c>
      <c r="F356" s="156" t="s">
        <v>673</v>
      </c>
      <c r="H356" s="157">
        <v>87.228999999999999</v>
      </c>
      <c r="I356" s="158"/>
      <c r="L356" s="154"/>
      <c r="M356" s="159"/>
      <c r="T356" s="160"/>
      <c r="AT356" s="155" t="s">
        <v>159</v>
      </c>
      <c r="AU356" s="155" t="s">
        <v>92</v>
      </c>
      <c r="AV356" s="13" t="s">
        <v>92</v>
      </c>
      <c r="AW356" s="13" t="s">
        <v>42</v>
      </c>
      <c r="AX356" s="13" t="s">
        <v>82</v>
      </c>
      <c r="AY356" s="155" t="s">
        <v>146</v>
      </c>
    </row>
    <row r="357" spans="2:65" s="13" customFormat="1" ht="11.25">
      <c r="B357" s="154"/>
      <c r="D357" s="146" t="s">
        <v>159</v>
      </c>
      <c r="E357" s="155" t="s">
        <v>44</v>
      </c>
      <c r="F357" s="156" t="s">
        <v>674</v>
      </c>
      <c r="H357" s="157">
        <v>12.46</v>
      </c>
      <c r="I357" s="158"/>
      <c r="L357" s="154"/>
      <c r="M357" s="159"/>
      <c r="T357" s="160"/>
      <c r="AT357" s="155" t="s">
        <v>159</v>
      </c>
      <c r="AU357" s="155" t="s">
        <v>92</v>
      </c>
      <c r="AV357" s="13" t="s">
        <v>92</v>
      </c>
      <c r="AW357" s="13" t="s">
        <v>42</v>
      </c>
      <c r="AX357" s="13" t="s">
        <v>82</v>
      </c>
      <c r="AY357" s="155" t="s">
        <v>146</v>
      </c>
    </row>
    <row r="358" spans="2:65" s="13" customFormat="1" ht="11.25">
      <c r="B358" s="154"/>
      <c r="D358" s="146" t="s">
        <v>159</v>
      </c>
      <c r="E358" s="155" t="s">
        <v>44</v>
      </c>
      <c r="F358" s="156" t="s">
        <v>675</v>
      </c>
      <c r="H358" s="157">
        <v>15.807</v>
      </c>
      <c r="I358" s="158"/>
      <c r="L358" s="154"/>
      <c r="M358" s="159"/>
      <c r="T358" s="160"/>
      <c r="AT358" s="155" t="s">
        <v>159</v>
      </c>
      <c r="AU358" s="155" t="s">
        <v>92</v>
      </c>
      <c r="AV358" s="13" t="s">
        <v>92</v>
      </c>
      <c r="AW358" s="13" t="s">
        <v>42</v>
      </c>
      <c r="AX358" s="13" t="s">
        <v>82</v>
      </c>
      <c r="AY358" s="155" t="s">
        <v>146</v>
      </c>
    </row>
    <row r="359" spans="2:65" s="14" customFormat="1" ht="11.25">
      <c r="B359" s="161"/>
      <c r="D359" s="146" t="s">
        <v>159</v>
      </c>
      <c r="E359" s="162" t="s">
        <v>44</v>
      </c>
      <c r="F359" s="163" t="s">
        <v>281</v>
      </c>
      <c r="H359" s="164">
        <v>1120.0889999999999</v>
      </c>
      <c r="I359" s="165"/>
      <c r="L359" s="161"/>
      <c r="M359" s="166"/>
      <c r="T359" s="167"/>
      <c r="AT359" s="162" t="s">
        <v>159</v>
      </c>
      <c r="AU359" s="162" t="s">
        <v>92</v>
      </c>
      <c r="AV359" s="14" t="s">
        <v>153</v>
      </c>
      <c r="AW359" s="14" t="s">
        <v>42</v>
      </c>
      <c r="AX359" s="14" t="s">
        <v>90</v>
      </c>
      <c r="AY359" s="162" t="s">
        <v>146</v>
      </c>
    </row>
    <row r="360" spans="2:65" s="1" customFormat="1" ht="24.2" customHeight="1">
      <c r="B360" s="34"/>
      <c r="C360" s="129" t="s">
        <v>29</v>
      </c>
      <c r="D360" s="129" t="s">
        <v>148</v>
      </c>
      <c r="E360" s="130" t="s">
        <v>919</v>
      </c>
      <c r="F360" s="131" t="s">
        <v>920</v>
      </c>
      <c r="G360" s="132" t="s">
        <v>151</v>
      </c>
      <c r="H360" s="133">
        <v>569.89</v>
      </c>
      <c r="I360" s="134"/>
      <c r="J360" s="135">
        <f>ROUND(I360*H360,2)</f>
        <v>0</v>
      </c>
      <c r="K360" s="131" t="s">
        <v>44</v>
      </c>
      <c r="L360" s="34"/>
      <c r="M360" s="136" t="s">
        <v>44</v>
      </c>
      <c r="N360" s="137" t="s">
        <v>53</v>
      </c>
      <c r="P360" s="138">
        <f>O360*H360</f>
        <v>0</v>
      </c>
      <c r="Q360" s="138">
        <v>2.6440000000000002E-2</v>
      </c>
      <c r="R360" s="138">
        <f>Q360*H360</f>
        <v>15.067891600000001</v>
      </c>
      <c r="S360" s="138">
        <v>2.5999999999999999E-2</v>
      </c>
      <c r="T360" s="139">
        <f>S360*H360</f>
        <v>14.817139999999998</v>
      </c>
      <c r="AR360" s="140" t="s">
        <v>153</v>
      </c>
      <c r="AT360" s="140" t="s">
        <v>148</v>
      </c>
      <c r="AU360" s="140" t="s">
        <v>92</v>
      </c>
      <c r="AY360" s="18" t="s">
        <v>146</v>
      </c>
      <c r="BE360" s="141">
        <f>IF(N360="základní",J360,0)</f>
        <v>0</v>
      </c>
      <c r="BF360" s="141">
        <f>IF(N360="snížená",J360,0)</f>
        <v>0</v>
      </c>
      <c r="BG360" s="141">
        <f>IF(N360="zákl. přenesená",J360,0)</f>
        <v>0</v>
      </c>
      <c r="BH360" s="141">
        <f>IF(N360="sníž. přenesená",J360,0)</f>
        <v>0</v>
      </c>
      <c r="BI360" s="141">
        <f>IF(N360="nulová",J360,0)</f>
        <v>0</v>
      </c>
      <c r="BJ360" s="18" t="s">
        <v>90</v>
      </c>
      <c r="BK360" s="141">
        <f>ROUND(I360*H360,2)</f>
        <v>0</v>
      </c>
      <c r="BL360" s="18" t="s">
        <v>153</v>
      </c>
      <c r="BM360" s="140" t="s">
        <v>921</v>
      </c>
    </row>
    <row r="361" spans="2:65" s="12" customFormat="1" ht="11.25">
      <c r="B361" s="148"/>
      <c r="D361" s="146" t="s">
        <v>159</v>
      </c>
      <c r="E361" s="149" t="s">
        <v>44</v>
      </c>
      <c r="F361" s="150" t="s">
        <v>922</v>
      </c>
      <c r="H361" s="149" t="s">
        <v>44</v>
      </c>
      <c r="I361" s="151"/>
      <c r="L361" s="148"/>
      <c r="M361" s="152"/>
      <c r="T361" s="153"/>
      <c r="AT361" s="149" t="s">
        <v>159</v>
      </c>
      <c r="AU361" s="149" t="s">
        <v>92</v>
      </c>
      <c r="AV361" s="12" t="s">
        <v>90</v>
      </c>
      <c r="AW361" s="12" t="s">
        <v>42</v>
      </c>
      <c r="AX361" s="12" t="s">
        <v>82</v>
      </c>
      <c r="AY361" s="149" t="s">
        <v>146</v>
      </c>
    </row>
    <row r="362" spans="2:65" s="13" customFormat="1" ht="11.25">
      <c r="B362" s="154"/>
      <c r="D362" s="146" t="s">
        <v>159</v>
      </c>
      <c r="E362" s="155" t="s">
        <v>44</v>
      </c>
      <c r="F362" s="156" t="s">
        <v>923</v>
      </c>
      <c r="H362" s="157">
        <v>45.79</v>
      </c>
      <c r="I362" s="158"/>
      <c r="L362" s="154"/>
      <c r="M362" s="159"/>
      <c r="T362" s="160"/>
      <c r="AT362" s="155" t="s">
        <v>159</v>
      </c>
      <c r="AU362" s="155" t="s">
        <v>92</v>
      </c>
      <c r="AV362" s="13" t="s">
        <v>92</v>
      </c>
      <c r="AW362" s="13" t="s">
        <v>42</v>
      </c>
      <c r="AX362" s="13" t="s">
        <v>82</v>
      </c>
      <c r="AY362" s="155" t="s">
        <v>146</v>
      </c>
    </row>
    <row r="363" spans="2:65" s="13" customFormat="1" ht="11.25">
      <c r="B363" s="154"/>
      <c r="D363" s="146" t="s">
        <v>159</v>
      </c>
      <c r="E363" s="155" t="s">
        <v>44</v>
      </c>
      <c r="F363" s="156" t="s">
        <v>924</v>
      </c>
      <c r="H363" s="157">
        <v>524.1</v>
      </c>
      <c r="I363" s="158"/>
      <c r="L363" s="154"/>
      <c r="M363" s="159"/>
      <c r="T363" s="160"/>
      <c r="AT363" s="155" t="s">
        <v>159</v>
      </c>
      <c r="AU363" s="155" t="s">
        <v>92</v>
      </c>
      <c r="AV363" s="13" t="s">
        <v>92</v>
      </c>
      <c r="AW363" s="13" t="s">
        <v>42</v>
      </c>
      <c r="AX363" s="13" t="s">
        <v>82</v>
      </c>
      <c r="AY363" s="155" t="s">
        <v>146</v>
      </c>
    </row>
    <row r="364" spans="2:65" s="14" customFormat="1" ht="11.25">
      <c r="B364" s="161"/>
      <c r="D364" s="146" t="s">
        <v>159</v>
      </c>
      <c r="E364" s="162" t="s">
        <v>44</v>
      </c>
      <c r="F364" s="163" t="s">
        <v>281</v>
      </c>
      <c r="H364" s="164">
        <v>569.89</v>
      </c>
      <c r="I364" s="165"/>
      <c r="L364" s="161"/>
      <c r="M364" s="166"/>
      <c r="T364" s="167"/>
      <c r="AT364" s="162" t="s">
        <v>159</v>
      </c>
      <c r="AU364" s="162" t="s">
        <v>92</v>
      </c>
      <c r="AV364" s="14" t="s">
        <v>153</v>
      </c>
      <c r="AW364" s="14" t="s">
        <v>42</v>
      </c>
      <c r="AX364" s="14" t="s">
        <v>90</v>
      </c>
      <c r="AY364" s="162" t="s">
        <v>146</v>
      </c>
    </row>
    <row r="365" spans="2:65" s="1" customFormat="1" ht="16.5" customHeight="1">
      <c r="B365" s="34"/>
      <c r="C365" s="129" t="s">
        <v>453</v>
      </c>
      <c r="D365" s="129" t="s">
        <v>148</v>
      </c>
      <c r="E365" s="130" t="s">
        <v>925</v>
      </c>
      <c r="F365" s="131" t="s">
        <v>926</v>
      </c>
      <c r="G365" s="132" t="s">
        <v>151</v>
      </c>
      <c r="H365" s="133">
        <v>14.406000000000001</v>
      </c>
      <c r="I365" s="134"/>
      <c r="J365" s="135">
        <f>ROUND(I365*H365,2)</f>
        <v>0</v>
      </c>
      <c r="K365" s="131" t="s">
        <v>152</v>
      </c>
      <c r="L365" s="34"/>
      <c r="M365" s="136" t="s">
        <v>44</v>
      </c>
      <c r="N365" s="137" t="s">
        <v>53</v>
      </c>
      <c r="P365" s="138">
        <f>O365*H365</f>
        <v>0</v>
      </c>
      <c r="Q365" s="138">
        <v>1.3999999999999999E-4</v>
      </c>
      <c r="R365" s="138">
        <f>Q365*H365</f>
        <v>2.0168399999999998E-3</v>
      </c>
      <c r="S365" s="138">
        <v>0</v>
      </c>
      <c r="T365" s="139">
        <f>S365*H365</f>
        <v>0</v>
      </c>
      <c r="AR365" s="140" t="s">
        <v>153</v>
      </c>
      <c r="AT365" s="140" t="s">
        <v>148</v>
      </c>
      <c r="AU365" s="140" t="s">
        <v>92</v>
      </c>
      <c r="AY365" s="18" t="s">
        <v>146</v>
      </c>
      <c r="BE365" s="141">
        <f>IF(N365="základní",J365,0)</f>
        <v>0</v>
      </c>
      <c r="BF365" s="141">
        <f>IF(N365="snížená",J365,0)</f>
        <v>0</v>
      </c>
      <c r="BG365" s="141">
        <f>IF(N365="zákl. přenesená",J365,0)</f>
        <v>0</v>
      </c>
      <c r="BH365" s="141">
        <f>IF(N365="sníž. přenesená",J365,0)</f>
        <v>0</v>
      </c>
      <c r="BI365" s="141">
        <f>IF(N365="nulová",J365,0)</f>
        <v>0</v>
      </c>
      <c r="BJ365" s="18" t="s">
        <v>90</v>
      </c>
      <c r="BK365" s="141">
        <f>ROUND(I365*H365,2)</f>
        <v>0</v>
      </c>
      <c r="BL365" s="18" t="s">
        <v>153</v>
      </c>
      <c r="BM365" s="140" t="s">
        <v>927</v>
      </c>
    </row>
    <row r="366" spans="2:65" s="1" customFormat="1" ht="11.25">
      <c r="B366" s="34"/>
      <c r="D366" s="142" t="s">
        <v>155</v>
      </c>
      <c r="F366" s="143" t="s">
        <v>928</v>
      </c>
      <c r="I366" s="144"/>
      <c r="L366" s="34"/>
      <c r="M366" s="145"/>
      <c r="T366" s="55"/>
      <c r="AT366" s="18" t="s">
        <v>155</v>
      </c>
      <c r="AU366" s="18" t="s">
        <v>92</v>
      </c>
    </row>
    <row r="367" spans="2:65" s="12" customFormat="1" ht="11.25">
      <c r="B367" s="148"/>
      <c r="D367" s="146" t="s">
        <v>159</v>
      </c>
      <c r="E367" s="149" t="s">
        <v>44</v>
      </c>
      <c r="F367" s="150" t="s">
        <v>929</v>
      </c>
      <c r="H367" s="149" t="s">
        <v>44</v>
      </c>
      <c r="I367" s="151"/>
      <c r="L367" s="148"/>
      <c r="M367" s="152"/>
      <c r="T367" s="153"/>
      <c r="AT367" s="149" t="s">
        <v>159</v>
      </c>
      <c r="AU367" s="149" t="s">
        <v>92</v>
      </c>
      <c r="AV367" s="12" t="s">
        <v>90</v>
      </c>
      <c r="AW367" s="12" t="s">
        <v>42</v>
      </c>
      <c r="AX367" s="12" t="s">
        <v>82</v>
      </c>
      <c r="AY367" s="149" t="s">
        <v>146</v>
      </c>
    </row>
    <row r="368" spans="2:65" s="13" customFormat="1" ht="11.25">
      <c r="B368" s="154"/>
      <c r="D368" s="146" t="s">
        <v>159</v>
      </c>
      <c r="E368" s="155" t="s">
        <v>44</v>
      </c>
      <c r="F368" s="156" t="s">
        <v>930</v>
      </c>
      <c r="H368" s="157">
        <v>14.406000000000001</v>
      </c>
      <c r="I368" s="158"/>
      <c r="L368" s="154"/>
      <c r="M368" s="159"/>
      <c r="T368" s="160"/>
      <c r="AT368" s="155" t="s">
        <v>159</v>
      </c>
      <c r="AU368" s="155" t="s">
        <v>92</v>
      </c>
      <c r="AV368" s="13" t="s">
        <v>92</v>
      </c>
      <c r="AW368" s="13" t="s">
        <v>42</v>
      </c>
      <c r="AX368" s="13" t="s">
        <v>90</v>
      </c>
      <c r="AY368" s="155" t="s">
        <v>146</v>
      </c>
    </row>
    <row r="369" spans="2:65" s="1" customFormat="1" ht="37.9" customHeight="1">
      <c r="B369" s="34"/>
      <c r="C369" s="129" t="s">
        <v>467</v>
      </c>
      <c r="D369" s="129" t="s">
        <v>148</v>
      </c>
      <c r="E369" s="130" t="s">
        <v>931</v>
      </c>
      <c r="F369" s="131" t="s">
        <v>932</v>
      </c>
      <c r="G369" s="132" t="s">
        <v>151</v>
      </c>
      <c r="H369" s="133">
        <v>14.406000000000001</v>
      </c>
      <c r="I369" s="134"/>
      <c r="J369" s="135">
        <f>ROUND(I369*H369,2)</f>
        <v>0</v>
      </c>
      <c r="K369" s="131" t="s">
        <v>152</v>
      </c>
      <c r="L369" s="34"/>
      <c r="M369" s="136" t="s">
        <v>44</v>
      </c>
      <c r="N369" s="137" t="s">
        <v>53</v>
      </c>
      <c r="P369" s="138">
        <f>O369*H369</f>
        <v>0</v>
      </c>
      <c r="Q369" s="138">
        <v>1.1390000000000001E-2</v>
      </c>
      <c r="R369" s="138">
        <f>Q369*H369</f>
        <v>0.16408434000000002</v>
      </c>
      <c r="S369" s="138">
        <v>0</v>
      </c>
      <c r="T369" s="139">
        <f>S369*H369</f>
        <v>0</v>
      </c>
      <c r="AR369" s="140" t="s">
        <v>153</v>
      </c>
      <c r="AT369" s="140" t="s">
        <v>148</v>
      </c>
      <c r="AU369" s="140" t="s">
        <v>92</v>
      </c>
      <c r="AY369" s="18" t="s">
        <v>146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8" t="s">
        <v>90</v>
      </c>
      <c r="BK369" s="141">
        <f>ROUND(I369*H369,2)</f>
        <v>0</v>
      </c>
      <c r="BL369" s="18" t="s">
        <v>153</v>
      </c>
      <c r="BM369" s="140" t="s">
        <v>933</v>
      </c>
    </row>
    <row r="370" spans="2:65" s="1" customFormat="1" ht="11.25">
      <c r="B370" s="34"/>
      <c r="D370" s="142" t="s">
        <v>155</v>
      </c>
      <c r="F370" s="143" t="s">
        <v>934</v>
      </c>
      <c r="I370" s="144"/>
      <c r="L370" s="34"/>
      <c r="M370" s="145"/>
      <c r="T370" s="55"/>
      <c r="AT370" s="18" t="s">
        <v>155</v>
      </c>
      <c r="AU370" s="18" t="s">
        <v>92</v>
      </c>
    </row>
    <row r="371" spans="2:65" s="12" customFormat="1" ht="11.25">
      <c r="B371" s="148"/>
      <c r="D371" s="146" t="s">
        <v>159</v>
      </c>
      <c r="E371" s="149" t="s">
        <v>44</v>
      </c>
      <c r="F371" s="150" t="s">
        <v>929</v>
      </c>
      <c r="H371" s="149" t="s">
        <v>44</v>
      </c>
      <c r="I371" s="151"/>
      <c r="L371" s="148"/>
      <c r="M371" s="152"/>
      <c r="T371" s="153"/>
      <c r="AT371" s="149" t="s">
        <v>159</v>
      </c>
      <c r="AU371" s="149" t="s">
        <v>92</v>
      </c>
      <c r="AV371" s="12" t="s">
        <v>90</v>
      </c>
      <c r="AW371" s="12" t="s">
        <v>42</v>
      </c>
      <c r="AX371" s="12" t="s">
        <v>82</v>
      </c>
      <c r="AY371" s="149" t="s">
        <v>146</v>
      </c>
    </row>
    <row r="372" spans="2:65" s="13" customFormat="1" ht="11.25">
      <c r="B372" s="154"/>
      <c r="D372" s="146" t="s">
        <v>159</v>
      </c>
      <c r="E372" s="155" t="s">
        <v>44</v>
      </c>
      <c r="F372" s="156" t="s">
        <v>930</v>
      </c>
      <c r="H372" s="157">
        <v>14.406000000000001</v>
      </c>
      <c r="I372" s="158"/>
      <c r="L372" s="154"/>
      <c r="M372" s="159"/>
      <c r="T372" s="160"/>
      <c r="AT372" s="155" t="s">
        <v>159</v>
      </c>
      <c r="AU372" s="155" t="s">
        <v>92</v>
      </c>
      <c r="AV372" s="13" t="s">
        <v>92</v>
      </c>
      <c r="AW372" s="13" t="s">
        <v>42</v>
      </c>
      <c r="AX372" s="13" t="s">
        <v>90</v>
      </c>
      <c r="AY372" s="155" t="s">
        <v>146</v>
      </c>
    </row>
    <row r="373" spans="2:65" s="1" customFormat="1" ht="24.2" customHeight="1">
      <c r="B373" s="34"/>
      <c r="C373" s="129" t="s">
        <v>479</v>
      </c>
      <c r="D373" s="129" t="s">
        <v>148</v>
      </c>
      <c r="E373" s="130" t="s">
        <v>935</v>
      </c>
      <c r="F373" s="131" t="s">
        <v>936</v>
      </c>
      <c r="G373" s="132" t="s">
        <v>151</v>
      </c>
      <c r="H373" s="133">
        <v>14.406000000000001</v>
      </c>
      <c r="I373" s="134"/>
      <c r="J373" s="135">
        <f>ROUND(I373*H373,2)</f>
        <v>0</v>
      </c>
      <c r="K373" s="131" t="s">
        <v>152</v>
      </c>
      <c r="L373" s="34"/>
      <c r="M373" s="136" t="s">
        <v>44</v>
      </c>
      <c r="N373" s="137" t="s">
        <v>53</v>
      </c>
      <c r="P373" s="138">
        <f>O373*H373</f>
        <v>0</v>
      </c>
      <c r="Q373" s="138">
        <v>2.8500000000000001E-3</v>
      </c>
      <c r="R373" s="138">
        <f>Q373*H373</f>
        <v>4.1057100000000006E-2</v>
      </c>
      <c r="S373" s="138">
        <v>0</v>
      </c>
      <c r="T373" s="139">
        <f>S373*H373</f>
        <v>0</v>
      </c>
      <c r="AR373" s="140" t="s">
        <v>153</v>
      </c>
      <c r="AT373" s="140" t="s">
        <v>148</v>
      </c>
      <c r="AU373" s="140" t="s">
        <v>92</v>
      </c>
      <c r="AY373" s="18" t="s">
        <v>146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8" t="s">
        <v>90</v>
      </c>
      <c r="BK373" s="141">
        <f>ROUND(I373*H373,2)</f>
        <v>0</v>
      </c>
      <c r="BL373" s="18" t="s">
        <v>153</v>
      </c>
      <c r="BM373" s="140" t="s">
        <v>937</v>
      </c>
    </row>
    <row r="374" spans="2:65" s="1" customFormat="1" ht="11.25">
      <c r="B374" s="34"/>
      <c r="D374" s="142" t="s">
        <v>155</v>
      </c>
      <c r="F374" s="143" t="s">
        <v>938</v>
      </c>
      <c r="I374" s="144"/>
      <c r="L374" s="34"/>
      <c r="M374" s="145"/>
      <c r="T374" s="55"/>
      <c r="AT374" s="18" t="s">
        <v>155</v>
      </c>
      <c r="AU374" s="18" t="s">
        <v>92</v>
      </c>
    </row>
    <row r="375" spans="2:65" s="12" customFormat="1" ht="11.25">
      <c r="B375" s="148"/>
      <c r="D375" s="146" t="s">
        <v>159</v>
      </c>
      <c r="E375" s="149" t="s">
        <v>44</v>
      </c>
      <c r="F375" s="150" t="s">
        <v>929</v>
      </c>
      <c r="H375" s="149" t="s">
        <v>44</v>
      </c>
      <c r="I375" s="151"/>
      <c r="L375" s="148"/>
      <c r="M375" s="152"/>
      <c r="T375" s="153"/>
      <c r="AT375" s="149" t="s">
        <v>159</v>
      </c>
      <c r="AU375" s="149" t="s">
        <v>92</v>
      </c>
      <c r="AV375" s="12" t="s">
        <v>90</v>
      </c>
      <c r="AW375" s="12" t="s">
        <v>42</v>
      </c>
      <c r="AX375" s="12" t="s">
        <v>82</v>
      </c>
      <c r="AY375" s="149" t="s">
        <v>146</v>
      </c>
    </row>
    <row r="376" spans="2:65" s="13" customFormat="1" ht="11.25">
      <c r="B376" s="154"/>
      <c r="D376" s="146" t="s">
        <v>159</v>
      </c>
      <c r="E376" s="155" t="s">
        <v>44</v>
      </c>
      <c r="F376" s="156" t="s">
        <v>930</v>
      </c>
      <c r="H376" s="157">
        <v>14.406000000000001</v>
      </c>
      <c r="I376" s="158"/>
      <c r="L376" s="154"/>
      <c r="M376" s="159"/>
      <c r="T376" s="160"/>
      <c r="AT376" s="155" t="s">
        <v>159</v>
      </c>
      <c r="AU376" s="155" t="s">
        <v>92</v>
      </c>
      <c r="AV376" s="13" t="s">
        <v>92</v>
      </c>
      <c r="AW376" s="13" t="s">
        <v>42</v>
      </c>
      <c r="AX376" s="13" t="s">
        <v>90</v>
      </c>
      <c r="AY376" s="155" t="s">
        <v>146</v>
      </c>
    </row>
    <row r="377" spans="2:65" s="1" customFormat="1" ht="21.75" customHeight="1">
      <c r="B377" s="34"/>
      <c r="C377" s="129" t="s">
        <v>487</v>
      </c>
      <c r="D377" s="129" t="s">
        <v>148</v>
      </c>
      <c r="E377" s="130" t="s">
        <v>939</v>
      </c>
      <c r="F377" s="131" t="s">
        <v>940</v>
      </c>
      <c r="G377" s="132" t="s">
        <v>151</v>
      </c>
      <c r="H377" s="133">
        <v>8.5350000000000001</v>
      </c>
      <c r="I377" s="134"/>
      <c r="J377" s="135">
        <f>ROUND(I377*H377,2)</f>
        <v>0</v>
      </c>
      <c r="K377" s="131" t="s">
        <v>152</v>
      </c>
      <c r="L377" s="34"/>
      <c r="M377" s="136" t="s">
        <v>44</v>
      </c>
      <c r="N377" s="137" t="s">
        <v>53</v>
      </c>
      <c r="P377" s="138">
        <f>O377*H377</f>
        <v>0</v>
      </c>
      <c r="Q377" s="138">
        <v>4.3800000000000002E-3</v>
      </c>
      <c r="R377" s="138">
        <f>Q377*H377</f>
        <v>3.7383300000000001E-2</v>
      </c>
      <c r="S377" s="138">
        <v>0</v>
      </c>
      <c r="T377" s="139">
        <f>S377*H377</f>
        <v>0</v>
      </c>
      <c r="AR377" s="140" t="s">
        <v>153</v>
      </c>
      <c r="AT377" s="140" t="s">
        <v>148</v>
      </c>
      <c r="AU377" s="140" t="s">
        <v>92</v>
      </c>
      <c r="AY377" s="18" t="s">
        <v>146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8" t="s">
        <v>90</v>
      </c>
      <c r="BK377" s="141">
        <f>ROUND(I377*H377,2)</f>
        <v>0</v>
      </c>
      <c r="BL377" s="18" t="s">
        <v>153</v>
      </c>
      <c r="BM377" s="140" t="s">
        <v>941</v>
      </c>
    </row>
    <row r="378" spans="2:65" s="1" customFormat="1" ht="11.25">
      <c r="B378" s="34"/>
      <c r="D378" s="142" t="s">
        <v>155</v>
      </c>
      <c r="F378" s="143" t="s">
        <v>942</v>
      </c>
      <c r="I378" s="144"/>
      <c r="L378" s="34"/>
      <c r="M378" s="145"/>
      <c r="T378" s="55"/>
      <c r="AT378" s="18" t="s">
        <v>155</v>
      </c>
      <c r="AU378" s="18" t="s">
        <v>92</v>
      </c>
    </row>
    <row r="379" spans="2:65" s="12" customFormat="1" ht="11.25">
      <c r="B379" s="148"/>
      <c r="D379" s="146" t="s">
        <v>159</v>
      </c>
      <c r="E379" s="149" t="s">
        <v>44</v>
      </c>
      <c r="F379" s="150" t="s">
        <v>880</v>
      </c>
      <c r="H379" s="149" t="s">
        <v>44</v>
      </c>
      <c r="I379" s="151"/>
      <c r="L379" s="148"/>
      <c r="M379" s="152"/>
      <c r="T379" s="153"/>
      <c r="AT379" s="149" t="s">
        <v>159</v>
      </c>
      <c r="AU379" s="149" t="s">
        <v>92</v>
      </c>
      <c r="AV379" s="12" t="s">
        <v>90</v>
      </c>
      <c r="AW379" s="12" t="s">
        <v>42</v>
      </c>
      <c r="AX379" s="12" t="s">
        <v>82</v>
      </c>
      <c r="AY379" s="149" t="s">
        <v>146</v>
      </c>
    </row>
    <row r="380" spans="2:65" s="13" customFormat="1" ht="11.25">
      <c r="B380" s="154"/>
      <c r="D380" s="146" t="s">
        <v>159</v>
      </c>
      <c r="E380" s="155" t="s">
        <v>44</v>
      </c>
      <c r="F380" s="156" t="s">
        <v>943</v>
      </c>
      <c r="H380" s="157">
        <v>8.5350000000000001</v>
      </c>
      <c r="I380" s="158"/>
      <c r="L380" s="154"/>
      <c r="M380" s="159"/>
      <c r="T380" s="160"/>
      <c r="AT380" s="155" t="s">
        <v>159</v>
      </c>
      <c r="AU380" s="155" t="s">
        <v>92</v>
      </c>
      <c r="AV380" s="13" t="s">
        <v>92</v>
      </c>
      <c r="AW380" s="13" t="s">
        <v>42</v>
      </c>
      <c r="AX380" s="13" t="s">
        <v>90</v>
      </c>
      <c r="AY380" s="155" t="s">
        <v>146</v>
      </c>
    </row>
    <row r="381" spans="2:65" s="1" customFormat="1" ht="16.5" customHeight="1">
      <c r="B381" s="34"/>
      <c r="C381" s="129" t="s">
        <v>494</v>
      </c>
      <c r="D381" s="129" t="s">
        <v>148</v>
      </c>
      <c r="E381" s="130" t="s">
        <v>944</v>
      </c>
      <c r="F381" s="131" t="s">
        <v>945</v>
      </c>
      <c r="G381" s="132" t="s">
        <v>151</v>
      </c>
      <c r="H381" s="133">
        <v>34.134999999999998</v>
      </c>
      <c r="I381" s="134"/>
      <c r="J381" s="135">
        <f>ROUND(I381*H381,2)</f>
        <v>0</v>
      </c>
      <c r="K381" s="131" t="s">
        <v>152</v>
      </c>
      <c r="L381" s="34"/>
      <c r="M381" s="136" t="s">
        <v>44</v>
      </c>
      <c r="N381" s="137" t="s">
        <v>53</v>
      </c>
      <c r="P381" s="138">
        <f>O381*H381</f>
        <v>0</v>
      </c>
      <c r="Q381" s="138">
        <v>1.3999999999999999E-4</v>
      </c>
      <c r="R381" s="138">
        <f>Q381*H381</f>
        <v>4.7788999999999991E-3</v>
      </c>
      <c r="S381" s="138">
        <v>0</v>
      </c>
      <c r="T381" s="139">
        <f>S381*H381</f>
        <v>0</v>
      </c>
      <c r="AR381" s="140" t="s">
        <v>153</v>
      </c>
      <c r="AT381" s="140" t="s">
        <v>148</v>
      </c>
      <c r="AU381" s="140" t="s">
        <v>92</v>
      </c>
      <c r="AY381" s="18" t="s">
        <v>146</v>
      </c>
      <c r="BE381" s="141">
        <f>IF(N381="základní",J381,0)</f>
        <v>0</v>
      </c>
      <c r="BF381" s="141">
        <f>IF(N381="snížená",J381,0)</f>
        <v>0</v>
      </c>
      <c r="BG381" s="141">
        <f>IF(N381="zákl. přenesená",J381,0)</f>
        <v>0</v>
      </c>
      <c r="BH381" s="141">
        <f>IF(N381="sníž. přenesená",J381,0)</f>
        <v>0</v>
      </c>
      <c r="BI381" s="141">
        <f>IF(N381="nulová",J381,0)</f>
        <v>0</v>
      </c>
      <c r="BJ381" s="18" t="s">
        <v>90</v>
      </c>
      <c r="BK381" s="141">
        <f>ROUND(I381*H381,2)</f>
        <v>0</v>
      </c>
      <c r="BL381" s="18" t="s">
        <v>153</v>
      </c>
      <c r="BM381" s="140" t="s">
        <v>946</v>
      </c>
    </row>
    <row r="382" spans="2:65" s="1" customFormat="1" ht="11.25">
      <c r="B382" s="34"/>
      <c r="D382" s="142" t="s">
        <v>155</v>
      </c>
      <c r="F382" s="143" t="s">
        <v>947</v>
      </c>
      <c r="I382" s="144"/>
      <c r="L382" s="34"/>
      <c r="M382" s="145"/>
      <c r="T382" s="55"/>
      <c r="AT382" s="18" t="s">
        <v>155</v>
      </c>
      <c r="AU382" s="18" t="s">
        <v>92</v>
      </c>
    </row>
    <row r="383" spans="2:65" s="12" customFormat="1" ht="11.25">
      <c r="B383" s="148"/>
      <c r="D383" s="146" t="s">
        <v>159</v>
      </c>
      <c r="E383" s="149" t="s">
        <v>44</v>
      </c>
      <c r="F383" s="150" t="s">
        <v>929</v>
      </c>
      <c r="H383" s="149" t="s">
        <v>44</v>
      </c>
      <c r="I383" s="151"/>
      <c r="L383" s="148"/>
      <c r="M383" s="152"/>
      <c r="T383" s="153"/>
      <c r="AT383" s="149" t="s">
        <v>159</v>
      </c>
      <c r="AU383" s="149" t="s">
        <v>92</v>
      </c>
      <c r="AV383" s="12" t="s">
        <v>90</v>
      </c>
      <c r="AW383" s="12" t="s">
        <v>42</v>
      </c>
      <c r="AX383" s="12" t="s">
        <v>82</v>
      </c>
      <c r="AY383" s="149" t="s">
        <v>146</v>
      </c>
    </row>
    <row r="384" spans="2:65" s="13" customFormat="1" ht="11.25">
      <c r="B384" s="154"/>
      <c r="D384" s="146" t="s">
        <v>159</v>
      </c>
      <c r="E384" s="155" t="s">
        <v>44</v>
      </c>
      <c r="F384" s="156" t="s">
        <v>948</v>
      </c>
      <c r="H384" s="157">
        <v>23.05</v>
      </c>
      <c r="I384" s="158"/>
      <c r="L384" s="154"/>
      <c r="M384" s="159"/>
      <c r="T384" s="160"/>
      <c r="AT384" s="155" t="s">
        <v>159</v>
      </c>
      <c r="AU384" s="155" t="s">
        <v>92</v>
      </c>
      <c r="AV384" s="13" t="s">
        <v>92</v>
      </c>
      <c r="AW384" s="13" t="s">
        <v>42</v>
      </c>
      <c r="AX384" s="13" t="s">
        <v>82</v>
      </c>
      <c r="AY384" s="155" t="s">
        <v>146</v>
      </c>
    </row>
    <row r="385" spans="2:65" s="13" customFormat="1" ht="11.25">
      <c r="B385" s="154"/>
      <c r="D385" s="146" t="s">
        <v>159</v>
      </c>
      <c r="E385" s="155" t="s">
        <v>44</v>
      </c>
      <c r="F385" s="156" t="s">
        <v>943</v>
      </c>
      <c r="H385" s="157">
        <v>8.5350000000000001</v>
      </c>
      <c r="I385" s="158"/>
      <c r="L385" s="154"/>
      <c r="M385" s="159"/>
      <c r="T385" s="160"/>
      <c r="AT385" s="155" t="s">
        <v>159</v>
      </c>
      <c r="AU385" s="155" t="s">
        <v>92</v>
      </c>
      <c r="AV385" s="13" t="s">
        <v>92</v>
      </c>
      <c r="AW385" s="13" t="s">
        <v>42</v>
      </c>
      <c r="AX385" s="13" t="s">
        <v>82</v>
      </c>
      <c r="AY385" s="155" t="s">
        <v>146</v>
      </c>
    </row>
    <row r="386" spans="2:65" s="13" customFormat="1" ht="11.25">
      <c r="B386" s="154"/>
      <c r="D386" s="146" t="s">
        <v>159</v>
      </c>
      <c r="E386" s="155" t="s">
        <v>44</v>
      </c>
      <c r="F386" s="156" t="s">
        <v>795</v>
      </c>
      <c r="H386" s="157">
        <v>2.5499999999999998</v>
      </c>
      <c r="I386" s="158"/>
      <c r="L386" s="154"/>
      <c r="M386" s="159"/>
      <c r="T386" s="160"/>
      <c r="AT386" s="155" t="s">
        <v>159</v>
      </c>
      <c r="AU386" s="155" t="s">
        <v>92</v>
      </c>
      <c r="AV386" s="13" t="s">
        <v>92</v>
      </c>
      <c r="AW386" s="13" t="s">
        <v>42</v>
      </c>
      <c r="AX386" s="13" t="s">
        <v>82</v>
      </c>
      <c r="AY386" s="155" t="s">
        <v>146</v>
      </c>
    </row>
    <row r="387" spans="2:65" s="14" customFormat="1" ht="11.25">
      <c r="B387" s="161"/>
      <c r="D387" s="146" t="s">
        <v>159</v>
      </c>
      <c r="E387" s="162" t="s">
        <v>44</v>
      </c>
      <c r="F387" s="163" t="s">
        <v>281</v>
      </c>
      <c r="H387" s="164">
        <v>34.134999999999998</v>
      </c>
      <c r="I387" s="165"/>
      <c r="L387" s="161"/>
      <c r="M387" s="166"/>
      <c r="T387" s="167"/>
      <c r="AT387" s="162" t="s">
        <v>159</v>
      </c>
      <c r="AU387" s="162" t="s">
        <v>92</v>
      </c>
      <c r="AV387" s="14" t="s">
        <v>153</v>
      </c>
      <c r="AW387" s="14" t="s">
        <v>42</v>
      </c>
      <c r="AX387" s="14" t="s">
        <v>90</v>
      </c>
      <c r="AY387" s="162" t="s">
        <v>146</v>
      </c>
    </row>
    <row r="388" spans="2:65" s="1" customFormat="1" ht="37.9" customHeight="1">
      <c r="B388" s="34"/>
      <c r="C388" s="129" t="s">
        <v>501</v>
      </c>
      <c r="D388" s="129" t="s">
        <v>148</v>
      </c>
      <c r="E388" s="130" t="s">
        <v>949</v>
      </c>
      <c r="F388" s="131" t="s">
        <v>950</v>
      </c>
      <c r="G388" s="132" t="s">
        <v>151</v>
      </c>
      <c r="H388" s="133">
        <v>2.5499999999999998</v>
      </c>
      <c r="I388" s="134"/>
      <c r="J388" s="135">
        <f>ROUND(I388*H388,2)</f>
        <v>0</v>
      </c>
      <c r="K388" s="131" t="s">
        <v>152</v>
      </c>
      <c r="L388" s="34"/>
      <c r="M388" s="136" t="s">
        <v>44</v>
      </c>
      <c r="N388" s="137" t="s">
        <v>53</v>
      </c>
      <c r="P388" s="138">
        <f>O388*H388</f>
        <v>0</v>
      </c>
      <c r="Q388" s="138">
        <v>8.5199999999999998E-3</v>
      </c>
      <c r="R388" s="138">
        <f>Q388*H388</f>
        <v>2.1725999999999999E-2</v>
      </c>
      <c r="S388" s="138">
        <v>0</v>
      </c>
      <c r="T388" s="139">
        <f>S388*H388</f>
        <v>0</v>
      </c>
      <c r="AR388" s="140" t="s">
        <v>153</v>
      </c>
      <c r="AT388" s="140" t="s">
        <v>148</v>
      </c>
      <c r="AU388" s="140" t="s">
        <v>92</v>
      </c>
      <c r="AY388" s="18" t="s">
        <v>146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8" t="s">
        <v>90</v>
      </c>
      <c r="BK388" s="141">
        <f>ROUND(I388*H388,2)</f>
        <v>0</v>
      </c>
      <c r="BL388" s="18" t="s">
        <v>153</v>
      </c>
      <c r="BM388" s="140" t="s">
        <v>951</v>
      </c>
    </row>
    <row r="389" spans="2:65" s="1" customFormat="1" ht="11.25">
      <c r="B389" s="34"/>
      <c r="D389" s="142" t="s">
        <v>155</v>
      </c>
      <c r="F389" s="143" t="s">
        <v>952</v>
      </c>
      <c r="I389" s="144"/>
      <c r="L389" s="34"/>
      <c r="M389" s="145"/>
      <c r="T389" s="55"/>
      <c r="AT389" s="18" t="s">
        <v>155</v>
      </c>
      <c r="AU389" s="18" t="s">
        <v>92</v>
      </c>
    </row>
    <row r="390" spans="2:65" s="12" customFormat="1" ht="11.25">
      <c r="B390" s="148"/>
      <c r="D390" s="146" t="s">
        <v>159</v>
      </c>
      <c r="E390" s="149" t="s">
        <v>44</v>
      </c>
      <c r="F390" s="150" t="s">
        <v>794</v>
      </c>
      <c r="H390" s="149" t="s">
        <v>44</v>
      </c>
      <c r="I390" s="151"/>
      <c r="L390" s="148"/>
      <c r="M390" s="152"/>
      <c r="T390" s="153"/>
      <c r="AT390" s="149" t="s">
        <v>159</v>
      </c>
      <c r="AU390" s="149" t="s">
        <v>92</v>
      </c>
      <c r="AV390" s="12" t="s">
        <v>90</v>
      </c>
      <c r="AW390" s="12" t="s">
        <v>42</v>
      </c>
      <c r="AX390" s="12" t="s">
        <v>82</v>
      </c>
      <c r="AY390" s="149" t="s">
        <v>146</v>
      </c>
    </row>
    <row r="391" spans="2:65" s="13" customFormat="1" ht="11.25">
      <c r="B391" s="154"/>
      <c r="D391" s="146" t="s">
        <v>159</v>
      </c>
      <c r="E391" s="155" t="s">
        <v>44</v>
      </c>
      <c r="F391" s="156" t="s">
        <v>795</v>
      </c>
      <c r="H391" s="157">
        <v>2.5499999999999998</v>
      </c>
      <c r="I391" s="158"/>
      <c r="L391" s="154"/>
      <c r="M391" s="159"/>
      <c r="T391" s="160"/>
      <c r="AT391" s="155" t="s">
        <v>159</v>
      </c>
      <c r="AU391" s="155" t="s">
        <v>92</v>
      </c>
      <c r="AV391" s="13" t="s">
        <v>92</v>
      </c>
      <c r="AW391" s="13" t="s">
        <v>42</v>
      </c>
      <c r="AX391" s="13" t="s">
        <v>90</v>
      </c>
      <c r="AY391" s="155" t="s">
        <v>146</v>
      </c>
    </row>
    <row r="392" spans="2:65" s="1" customFormat="1" ht="16.5" customHeight="1">
      <c r="B392" s="34"/>
      <c r="C392" s="178" t="s">
        <v>508</v>
      </c>
      <c r="D392" s="178" t="s">
        <v>720</v>
      </c>
      <c r="E392" s="179" t="s">
        <v>953</v>
      </c>
      <c r="F392" s="180" t="s">
        <v>954</v>
      </c>
      <c r="G392" s="181" t="s">
        <v>151</v>
      </c>
      <c r="H392" s="182">
        <v>2.6779999999999999</v>
      </c>
      <c r="I392" s="183"/>
      <c r="J392" s="184">
        <f>ROUND(I392*H392,2)</f>
        <v>0</v>
      </c>
      <c r="K392" s="180" t="s">
        <v>152</v>
      </c>
      <c r="L392" s="185"/>
      <c r="M392" s="186" t="s">
        <v>44</v>
      </c>
      <c r="N392" s="187" t="s">
        <v>53</v>
      </c>
      <c r="P392" s="138">
        <f>O392*H392</f>
        <v>0</v>
      </c>
      <c r="Q392" s="138">
        <v>1.4E-3</v>
      </c>
      <c r="R392" s="138">
        <f>Q392*H392</f>
        <v>3.7491999999999998E-3</v>
      </c>
      <c r="S392" s="138">
        <v>0</v>
      </c>
      <c r="T392" s="139">
        <f>S392*H392</f>
        <v>0</v>
      </c>
      <c r="AR392" s="140" t="s">
        <v>203</v>
      </c>
      <c r="AT392" s="140" t="s">
        <v>720</v>
      </c>
      <c r="AU392" s="140" t="s">
        <v>92</v>
      </c>
      <c r="AY392" s="18" t="s">
        <v>146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8" t="s">
        <v>90</v>
      </c>
      <c r="BK392" s="141">
        <f>ROUND(I392*H392,2)</f>
        <v>0</v>
      </c>
      <c r="BL392" s="18" t="s">
        <v>153</v>
      </c>
      <c r="BM392" s="140" t="s">
        <v>955</v>
      </c>
    </row>
    <row r="393" spans="2:65" s="1" customFormat="1" ht="19.5">
      <c r="B393" s="34"/>
      <c r="D393" s="146" t="s">
        <v>157</v>
      </c>
      <c r="F393" s="147" t="s">
        <v>956</v>
      </c>
      <c r="I393" s="144"/>
      <c r="L393" s="34"/>
      <c r="M393" s="145"/>
      <c r="T393" s="55"/>
      <c r="AT393" s="18" t="s">
        <v>157</v>
      </c>
      <c r="AU393" s="18" t="s">
        <v>92</v>
      </c>
    </row>
    <row r="394" spans="2:65" s="12" customFormat="1" ht="11.25">
      <c r="B394" s="148"/>
      <c r="D394" s="146" t="s">
        <v>159</v>
      </c>
      <c r="E394" s="149" t="s">
        <v>44</v>
      </c>
      <c r="F394" s="150" t="s">
        <v>794</v>
      </c>
      <c r="H394" s="149" t="s">
        <v>44</v>
      </c>
      <c r="I394" s="151"/>
      <c r="L394" s="148"/>
      <c r="M394" s="152"/>
      <c r="T394" s="153"/>
      <c r="AT394" s="149" t="s">
        <v>159</v>
      </c>
      <c r="AU394" s="149" t="s">
        <v>92</v>
      </c>
      <c r="AV394" s="12" t="s">
        <v>90</v>
      </c>
      <c r="AW394" s="12" t="s">
        <v>42</v>
      </c>
      <c r="AX394" s="12" t="s">
        <v>82</v>
      </c>
      <c r="AY394" s="149" t="s">
        <v>146</v>
      </c>
    </row>
    <row r="395" spans="2:65" s="13" customFormat="1" ht="11.25">
      <c r="B395" s="154"/>
      <c r="D395" s="146" t="s">
        <v>159</v>
      </c>
      <c r="E395" s="155" t="s">
        <v>44</v>
      </c>
      <c r="F395" s="156" t="s">
        <v>795</v>
      </c>
      <c r="H395" s="157">
        <v>2.5499999999999998</v>
      </c>
      <c r="I395" s="158"/>
      <c r="L395" s="154"/>
      <c r="M395" s="159"/>
      <c r="T395" s="160"/>
      <c r="AT395" s="155" t="s">
        <v>159</v>
      </c>
      <c r="AU395" s="155" t="s">
        <v>92</v>
      </c>
      <c r="AV395" s="13" t="s">
        <v>92</v>
      </c>
      <c r="AW395" s="13" t="s">
        <v>42</v>
      </c>
      <c r="AX395" s="13" t="s">
        <v>90</v>
      </c>
      <c r="AY395" s="155" t="s">
        <v>146</v>
      </c>
    </row>
    <row r="396" spans="2:65" s="13" customFormat="1" ht="11.25">
      <c r="B396" s="154"/>
      <c r="D396" s="146" t="s">
        <v>159</v>
      </c>
      <c r="F396" s="156" t="s">
        <v>957</v>
      </c>
      <c r="H396" s="157">
        <v>2.6779999999999999</v>
      </c>
      <c r="I396" s="158"/>
      <c r="L396" s="154"/>
      <c r="M396" s="159"/>
      <c r="T396" s="160"/>
      <c r="AT396" s="155" t="s">
        <v>159</v>
      </c>
      <c r="AU396" s="155" t="s">
        <v>92</v>
      </c>
      <c r="AV396" s="13" t="s">
        <v>92</v>
      </c>
      <c r="AW396" s="13" t="s">
        <v>4</v>
      </c>
      <c r="AX396" s="13" t="s">
        <v>90</v>
      </c>
      <c r="AY396" s="155" t="s">
        <v>146</v>
      </c>
    </row>
    <row r="397" spans="2:65" s="1" customFormat="1" ht="44.25" customHeight="1">
      <c r="B397" s="34"/>
      <c r="C397" s="129" t="s">
        <v>514</v>
      </c>
      <c r="D397" s="129" t="s">
        <v>148</v>
      </c>
      <c r="E397" s="130" t="s">
        <v>958</v>
      </c>
      <c r="F397" s="131" t="s">
        <v>959</v>
      </c>
      <c r="G397" s="132" t="s">
        <v>151</v>
      </c>
      <c r="H397" s="133">
        <v>23.05</v>
      </c>
      <c r="I397" s="134"/>
      <c r="J397" s="135">
        <f>ROUND(I397*H397,2)</f>
        <v>0</v>
      </c>
      <c r="K397" s="131" t="s">
        <v>152</v>
      </c>
      <c r="L397" s="34"/>
      <c r="M397" s="136" t="s">
        <v>44</v>
      </c>
      <c r="N397" s="137" t="s">
        <v>53</v>
      </c>
      <c r="P397" s="138">
        <f>O397*H397</f>
        <v>0</v>
      </c>
      <c r="Q397" s="138">
        <v>1.1350000000000001E-2</v>
      </c>
      <c r="R397" s="138">
        <f>Q397*H397</f>
        <v>0.2616175</v>
      </c>
      <c r="S397" s="138">
        <v>0</v>
      </c>
      <c r="T397" s="139">
        <f>S397*H397</f>
        <v>0</v>
      </c>
      <c r="AR397" s="140" t="s">
        <v>153</v>
      </c>
      <c r="AT397" s="140" t="s">
        <v>148</v>
      </c>
      <c r="AU397" s="140" t="s">
        <v>92</v>
      </c>
      <c r="AY397" s="18" t="s">
        <v>146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8" t="s">
        <v>90</v>
      </c>
      <c r="BK397" s="141">
        <f>ROUND(I397*H397,2)</f>
        <v>0</v>
      </c>
      <c r="BL397" s="18" t="s">
        <v>153</v>
      </c>
      <c r="BM397" s="140" t="s">
        <v>960</v>
      </c>
    </row>
    <row r="398" spans="2:65" s="1" customFormat="1" ht="11.25">
      <c r="B398" s="34"/>
      <c r="D398" s="142" t="s">
        <v>155</v>
      </c>
      <c r="F398" s="143" t="s">
        <v>961</v>
      </c>
      <c r="I398" s="144"/>
      <c r="L398" s="34"/>
      <c r="M398" s="145"/>
      <c r="T398" s="55"/>
      <c r="AT398" s="18" t="s">
        <v>155</v>
      </c>
      <c r="AU398" s="18" t="s">
        <v>92</v>
      </c>
    </row>
    <row r="399" spans="2:65" s="12" customFormat="1" ht="11.25">
      <c r="B399" s="148"/>
      <c r="D399" s="146" t="s">
        <v>159</v>
      </c>
      <c r="E399" s="149" t="s">
        <v>44</v>
      </c>
      <c r="F399" s="150" t="s">
        <v>929</v>
      </c>
      <c r="H399" s="149" t="s">
        <v>44</v>
      </c>
      <c r="I399" s="151"/>
      <c r="L399" s="148"/>
      <c r="M399" s="152"/>
      <c r="T399" s="153"/>
      <c r="AT399" s="149" t="s">
        <v>159</v>
      </c>
      <c r="AU399" s="149" t="s">
        <v>92</v>
      </c>
      <c r="AV399" s="12" t="s">
        <v>90</v>
      </c>
      <c r="AW399" s="12" t="s">
        <v>42</v>
      </c>
      <c r="AX399" s="12" t="s">
        <v>82</v>
      </c>
      <c r="AY399" s="149" t="s">
        <v>146</v>
      </c>
    </row>
    <row r="400" spans="2:65" s="13" customFormat="1" ht="11.25">
      <c r="B400" s="154"/>
      <c r="D400" s="146" t="s">
        <v>159</v>
      </c>
      <c r="E400" s="155" t="s">
        <v>44</v>
      </c>
      <c r="F400" s="156" t="s">
        <v>948</v>
      </c>
      <c r="H400" s="157">
        <v>23.05</v>
      </c>
      <c r="I400" s="158"/>
      <c r="L400" s="154"/>
      <c r="M400" s="159"/>
      <c r="T400" s="160"/>
      <c r="AT400" s="155" t="s">
        <v>159</v>
      </c>
      <c r="AU400" s="155" t="s">
        <v>92</v>
      </c>
      <c r="AV400" s="13" t="s">
        <v>92</v>
      </c>
      <c r="AW400" s="13" t="s">
        <v>42</v>
      </c>
      <c r="AX400" s="13" t="s">
        <v>90</v>
      </c>
      <c r="AY400" s="155" t="s">
        <v>146</v>
      </c>
    </row>
    <row r="401" spans="2:65" s="1" customFormat="1" ht="16.5" customHeight="1">
      <c r="B401" s="34"/>
      <c r="C401" s="178" t="s">
        <v>520</v>
      </c>
      <c r="D401" s="178" t="s">
        <v>720</v>
      </c>
      <c r="E401" s="179" t="s">
        <v>962</v>
      </c>
      <c r="F401" s="180" t="s">
        <v>963</v>
      </c>
      <c r="G401" s="181" t="s">
        <v>151</v>
      </c>
      <c r="H401" s="182">
        <v>39.329000000000001</v>
      </c>
      <c r="I401" s="183"/>
      <c r="J401" s="184">
        <f>ROUND(I401*H401,2)</f>
        <v>0</v>
      </c>
      <c r="K401" s="180" t="s">
        <v>44</v>
      </c>
      <c r="L401" s="185"/>
      <c r="M401" s="186" t="s">
        <v>44</v>
      </c>
      <c r="N401" s="187" t="s">
        <v>53</v>
      </c>
      <c r="P401" s="138">
        <f>O401*H401</f>
        <v>0</v>
      </c>
      <c r="Q401" s="138">
        <v>2.8E-3</v>
      </c>
      <c r="R401" s="138">
        <f>Q401*H401</f>
        <v>0.1101212</v>
      </c>
      <c r="S401" s="138">
        <v>0</v>
      </c>
      <c r="T401" s="139">
        <f>S401*H401</f>
        <v>0</v>
      </c>
      <c r="AR401" s="140" t="s">
        <v>203</v>
      </c>
      <c r="AT401" s="140" t="s">
        <v>720</v>
      </c>
      <c r="AU401" s="140" t="s">
        <v>92</v>
      </c>
      <c r="AY401" s="18" t="s">
        <v>146</v>
      </c>
      <c r="BE401" s="141">
        <f>IF(N401="základní",J401,0)</f>
        <v>0</v>
      </c>
      <c r="BF401" s="141">
        <f>IF(N401="snížená",J401,0)</f>
        <v>0</v>
      </c>
      <c r="BG401" s="141">
        <f>IF(N401="zákl. přenesená",J401,0)</f>
        <v>0</v>
      </c>
      <c r="BH401" s="141">
        <f>IF(N401="sníž. přenesená",J401,0)</f>
        <v>0</v>
      </c>
      <c r="BI401" s="141">
        <f>IF(N401="nulová",J401,0)</f>
        <v>0</v>
      </c>
      <c r="BJ401" s="18" t="s">
        <v>90</v>
      </c>
      <c r="BK401" s="141">
        <f>ROUND(I401*H401,2)</f>
        <v>0</v>
      </c>
      <c r="BL401" s="18" t="s">
        <v>153</v>
      </c>
      <c r="BM401" s="140" t="s">
        <v>964</v>
      </c>
    </row>
    <row r="402" spans="2:65" s="1" customFormat="1" ht="19.5">
      <c r="B402" s="34"/>
      <c r="D402" s="146" t="s">
        <v>157</v>
      </c>
      <c r="F402" s="147" t="s">
        <v>956</v>
      </c>
      <c r="I402" s="144"/>
      <c r="L402" s="34"/>
      <c r="M402" s="145"/>
      <c r="T402" s="55"/>
      <c r="AT402" s="18" t="s">
        <v>157</v>
      </c>
      <c r="AU402" s="18" t="s">
        <v>92</v>
      </c>
    </row>
    <row r="403" spans="2:65" s="12" customFormat="1" ht="11.25">
      <c r="B403" s="148"/>
      <c r="D403" s="146" t="s">
        <v>159</v>
      </c>
      <c r="E403" s="149" t="s">
        <v>44</v>
      </c>
      <c r="F403" s="150" t="s">
        <v>929</v>
      </c>
      <c r="H403" s="149" t="s">
        <v>44</v>
      </c>
      <c r="I403" s="151"/>
      <c r="L403" s="148"/>
      <c r="M403" s="152"/>
      <c r="T403" s="153"/>
      <c r="AT403" s="149" t="s">
        <v>159</v>
      </c>
      <c r="AU403" s="149" t="s">
        <v>92</v>
      </c>
      <c r="AV403" s="12" t="s">
        <v>90</v>
      </c>
      <c r="AW403" s="12" t="s">
        <v>42</v>
      </c>
      <c r="AX403" s="12" t="s">
        <v>82</v>
      </c>
      <c r="AY403" s="149" t="s">
        <v>146</v>
      </c>
    </row>
    <row r="404" spans="2:65" s="13" customFormat="1" ht="11.25">
      <c r="B404" s="154"/>
      <c r="D404" s="146" t="s">
        <v>159</v>
      </c>
      <c r="E404" s="155" t="s">
        <v>44</v>
      </c>
      <c r="F404" s="156" t="s">
        <v>965</v>
      </c>
      <c r="H404" s="157">
        <v>37.456000000000003</v>
      </c>
      <c r="I404" s="158"/>
      <c r="L404" s="154"/>
      <c r="M404" s="159"/>
      <c r="T404" s="160"/>
      <c r="AT404" s="155" t="s">
        <v>159</v>
      </c>
      <c r="AU404" s="155" t="s">
        <v>92</v>
      </c>
      <c r="AV404" s="13" t="s">
        <v>92</v>
      </c>
      <c r="AW404" s="13" t="s">
        <v>42</v>
      </c>
      <c r="AX404" s="13" t="s">
        <v>90</v>
      </c>
      <c r="AY404" s="155" t="s">
        <v>146</v>
      </c>
    </row>
    <row r="405" spans="2:65" s="13" customFormat="1" ht="11.25">
      <c r="B405" s="154"/>
      <c r="D405" s="146" t="s">
        <v>159</v>
      </c>
      <c r="F405" s="156" t="s">
        <v>966</v>
      </c>
      <c r="H405" s="157">
        <v>39.329000000000001</v>
      </c>
      <c r="I405" s="158"/>
      <c r="L405" s="154"/>
      <c r="M405" s="159"/>
      <c r="T405" s="160"/>
      <c r="AT405" s="155" t="s">
        <v>159</v>
      </c>
      <c r="AU405" s="155" t="s">
        <v>92</v>
      </c>
      <c r="AV405" s="13" t="s">
        <v>92</v>
      </c>
      <c r="AW405" s="13" t="s">
        <v>4</v>
      </c>
      <c r="AX405" s="13" t="s">
        <v>90</v>
      </c>
      <c r="AY405" s="155" t="s">
        <v>146</v>
      </c>
    </row>
    <row r="406" spans="2:65" s="1" customFormat="1" ht="16.5" customHeight="1">
      <c r="B406" s="34"/>
      <c r="C406" s="129" t="s">
        <v>525</v>
      </c>
      <c r="D406" s="129" t="s">
        <v>148</v>
      </c>
      <c r="E406" s="130" t="s">
        <v>967</v>
      </c>
      <c r="F406" s="131" t="s">
        <v>968</v>
      </c>
      <c r="G406" s="132" t="s">
        <v>192</v>
      </c>
      <c r="H406" s="133">
        <v>41.16</v>
      </c>
      <c r="I406" s="134"/>
      <c r="J406" s="135">
        <f>ROUND(I406*H406,2)</f>
        <v>0</v>
      </c>
      <c r="K406" s="131" t="s">
        <v>152</v>
      </c>
      <c r="L406" s="34"/>
      <c r="M406" s="136" t="s">
        <v>44</v>
      </c>
      <c r="N406" s="137" t="s">
        <v>53</v>
      </c>
      <c r="P406" s="138">
        <f>O406*H406</f>
        <v>0</v>
      </c>
      <c r="Q406" s="138">
        <v>0</v>
      </c>
      <c r="R406" s="138">
        <f>Q406*H406</f>
        <v>0</v>
      </c>
      <c r="S406" s="138">
        <v>0</v>
      </c>
      <c r="T406" s="139">
        <f>S406*H406</f>
        <v>0</v>
      </c>
      <c r="AR406" s="140" t="s">
        <v>153</v>
      </c>
      <c r="AT406" s="140" t="s">
        <v>148</v>
      </c>
      <c r="AU406" s="140" t="s">
        <v>92</v>
      </c>
      <c r="AY406" s="18" t="s">
        <v>146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8" t="s">
        <v>90</v>
      </c>
      <c r="BK406" s="141">
        <f>ROUND(I406*H406,2)</f>
        <v>0</v>
      </c>
      <c r="BL406" s="18" t="s">
        <v>153</v>
      </c>
      <c r="BM406" s="140" t="s">
        <v>969</v>
      </c>
    </row>
    <row r="407" spans="2:65" s="1" customFormat="1" ht="11.25">
      <c r="B407" s="34"/>
      <c r="D407" s="142" t="s">
        <v>155</v>
      </c>
      <c r="F407" s="143" t="s">
        <v>970</v>
      </c>
      <c r="I407" s="144"/>
      <c r="L407" s="34"/>
      <c r="M407" s="145"/>
      <c r="T407" s="55"/>
      <c r="AT407" s="18" t="s">
        <v>155</v>
      </c>
      <c r="AU407" s="18" t="s">
        <v>92</v>
      </c>
    </row>
    <row r="408" spans="2:65" s="12" customFormat="1" ht="11.25">
      <c r="B408" s="148"/>
      <c r="D408" s="146" t="s">
        <v>159</v>
      </c>
      <c r="E408" s="149" t="s">
        <v>44</v>
      </c>
      <c r="F408" s="150" t="s">
        <v>929</v>
      </c>
      <c r="H408" s="149" t="s">
        <v>44</v>
      </c>
      <c r="I408" s="151"/>
      <c r="L408" s="148"/>
      <c r="M408" s="152"/>
      <c r="T408" s="153"/>
      <c r="AT408" s="149" t="s">
        <v>159</v>
      </c>
      <c r="AU408" s="149" t="s">
        <v>92</v>
      </c>
      <c r="AV408" s="12" t="s">
        <v>90</v>
      </c>
      <c r="AW408" s="12" t="s">
        <v>42</v>
      </c>
      <c r="AX408" s="12" t="s">
        <v>82</v>
      </c>
      <c r="AY408" s="149" t="s">
        <v>146</v>
      </c>
    </row>
    <row r="409" spans="2:65" s="13" customFormat="1" ht="11.25">
      <c r="B409" s="154"/>
      <c r="D409" s="146" t="s">
        <v>159</v>
      </c>
      <c r="E409" s="155" t="s">
        <v>44</v>
      </c>
      <c r="F409" s="156" t="s">
        <v>971</v>
      </c>
      <c r="H409" s="157">
        <v>41.16</v>
      </c>
      <c r="I409" s="158"/>
      <c r="L409" s="154"/>
      <c r="M409" s="159"/>
      <c r="T409" s="160"/>
      <c r="AT409" s="155" t="s">
        <v>159</v>
      </c>
      <c r="AU409" s="155" t="s">
        <v>92</v>
      </c>
      <c r="AV409" s="13" t="s">
        <v>92</v>
      </c>
      <c r="AW409" s="13" t="s">
        <v>42</v>
      </c>
      <c r="AX409" s="13" t="s">
        <v>90</v>
      </c>
      <c r="AY409" s="155" t="s">
        <v>146</v>
      </c>
    </row>
    <row r="410" spans="2:65" s="1" customFormat="1" ht="16.5" customHeight="1">
      <c r="B410" s="34"/>
      <c r="C410" s="178" t="s">
        <v>531</v>
      </c>
      <c r="D410" s="178" t="s">
        <v>720</v>
      </c>
      <c r="E410" s="179" t="s">
        <v>972</v>
      </c>
      <c r="F410" s="180" t="s">
        <v>973</v>
      </c>
      <c r="G410" s="181" t="s">
        <v>192</v>
      </c>
      <c r="H410" s="182">
        <v>43.218000000000004</v>
      </c>
      <c r="I410" s="183"/>
      <c r="J410" s="184">
        <f>ROUND(I410*H410,2)</f>
        <v>0</v>
      </c>
      <c r="K410" s="180" t="s">
        <v>152</v>
      </c>
      <c r="L410" s="185"/>
      <c r="M410" s="186" t="s">
        <v>44</v>
      </c>
      <c r="N410" s="187" t="s">
        <v>53</v>
      </c>
      <c r="P410" s="138">
        <f>O410*H410</f>
        <v>0</v>
      </c>
      <c r="Q410" s="138">
        <v>2.9999999999999997E-4</v>
      </c>
      <c r="R410" s="138">
        <f>Q410*H410</f>
        <v>1.29654E-2</v>
      </c>
      <c r="S410" s="138">
        <v>0</v>
      </c>
      <c r="T410" s="139">
        <f>S410*H410</f>
        <v>0</v>
      </c>
      <c r="AR410" s="140" t="s">
        <v>203</v>
      </c>
      <c r="AT410" s="140" t="s">
        <v>720</v>
      </c>
      <c r="AU410" s="140" t="s">
        <v>92</v>
      </c>
      <c r="AY410" s="18" t="s">
        <v>146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8" t="s">
        <v>90</v>
      </c>
      <c r="BK410" s="141">
        <f>ROUND(I410*H410,2)</f>
        <v>0</v>
      </c>
      <c r="BL410" s="18" t="s">
        <v>153</v>
      </c>
      <c r="BM410" s="140" t="s">
        <v>974</v>
      </c>
    </row>
    <row r="411" spans="2:65" s="1" customFormat="1" ht="19.5">
      <c r="B411" s="34"/>
      <c r="D411" s="146" t="s">
        <v>157</v>
      </c>
      <c r="F411" s="147" t="s">
        <v>956</v>
      </c>
      <c r="I411" s="144"/>
      <c r="L411" s="34"/>
      <c r="M411" s="145"/>
      <c r="T411" s="55"/>
      <c r="AT411" s="18" t="s">
        <v>157</v>
      </c>
      <c r="AU411" s="18" t="s">
        <v>92</v>
      </c>
    </row>
    <row r="412" spans="2:65" s="12" customFormat="1" ht="11.25">
      <c r="B412" s="148"/>
      <c r="D412" s="146" t="s">
        <v>159</v>
      </c>
      <c r="E412" s="149" t="s">
        <v>44</v>
      </c>
      <c r="F412" s="150" t="s">
        <v>929</v>
      </c>
      <c r="H412" s="149" t="s">
        <v>44</v>
      </c>
      <c r="I412" s="151"/>
      <c r="L412" s="148"/>
      <c r="M412" s="152"/>
      <c r="T412" s="153"/>
      <c r="AT412" s="149" t="s">
        <v>159</v>
      </c>
      <c r="AU412" s="149" t="s">
        <v>92</v>
      </c>
      <c r="AV412" s="12" t="s">
        <v>90</v>
      </c>
      <c r="AW412" s="12" t="s">
        <v>42</v>
      </c>
      <c r="AX412" s="12" t="s">
        <v>82</v>
      </c>
      <c r="AY412" s="149" t="s">
        <v>146</v>
      </c>
    </row>
    <row r="413" spans="2:65" s="13" customFormat="1" ht="11.25">
      <c r="B413" s="154"/>
      <c r="D413" s="146" t="s">
        <v>159</v>
      </c>
      <c r="E413" s="155" t="s">
        <v>44</v>
      </c>
      <c r="F413" s="156" t="s">
        <v>971</v>
      </c>
      <c r="H413" s="157">
        <v>41.16</v>
      </c>
      <c r="I413" s="158"/>
      <c r="L413" s="154"/>
      <c r="M413" s="159"/>
      <c r="T413" s="160"/>
      <c r="AT413" s="155" t="s">
        <v>159</v>
      </c>
      <c r="AU413" s="155" t="s">
        <v>92</v>
      </c>
      <c r="AV413" s="13" t="s">
        <v>92</v>
      </c>
      <c r="AW413" s="13" t="s">
        <v>42</v>
      </c>
      <c r="AX413" s="13" t="s">
        <v>90</v>
      </c>
      <c r="AY413" s="155" t="s">
        <v>146</v>
      </c>
    </row>
    <row r="414" spans="2:65" s="13" customFormat="1" ht="11.25">
      <c r="B414" s="154"/>
      <c r="D414" s="146" t="s">
        <v>159</v>
      </c>
      <c r="F414" s="156" t="s">
        <v>975</v>
      </c>
      <c r="H414" s="157">
        <v>43.218000000000004</v>
      </c>
      <c r="I414" s="158"/>
      <c r="L414" s="154"/>
      <c r="M414" s="159"/>
      <c r="T414" s="160"/>
      <c r="AT414" s="155" t="s">
        <v>159</v>
      </c>
      <c r="AU414" s="155" t="s">
        <v>92</v>
      </c>
      <c r="AV414" s="13" t="s">
        <v>92</v>
      </c>
      <c r="AW414" s="13" t="s">
        <v>4</v>
      </c>
      <c r="AX414" s="13" t="s">
        <v>90</v>
      </c>
      <c r="AY414" s="155" t="s">
        <v>146</v>
      </c>
    </row>
    <row r="415" spans="2:65" s="1" customFormat="1" ht="24.2" customHeight="1">
      <c r="B415" s="34"/>
      <c r="C415" s="129" t="s">
        <v>539</v>
      </c>
      <c r="D415" s="129" t="s">
        <v>148</v>
      </c>
      <c r="E415" s="130" t="s">
        <v>976</v>
      </c>
      <c r="F415" s="131" t="s">
        <v>977</v>
      </c>
      <c r="G415" s="132" t="s">
        <v>151</v>
      </c>
      <c r="H415" s="133">
        <v>34.134999999999998</v>
      </c>
      <c r="I415" s="134"/>
      <c r="J415" s="135">
        <f>ROUND(I415*H415,2)</f>
        <v>0</v>
      </c>
      <c r="K415" s="131" t="s">
        <v>152</v>
      </c>
      <c r="L415" s="34"/>
      <c r="M415" s="136" t="s">
        <v>44</v>
      </c>
      <c r="N415" s="137" t="s">
        <v>53</v>
      </c>
      <c r="P415" s="138">
        <f>O415*H415</f>
        <v>0</v>
      </c>
      <c r="Q415" s="138">
        <v>2.8500000000000001E-3</v>
      </c>
      <c r="R415" s="138">
        <f>Q415*H415</f>
        <v>9.7284750000000003E-2</v>
      </c>
      <c r="S415" s="138">
        <v>0</v>
      </c>
      <c r="T415" s="139">
        <f>S415*H415</f>
        <v>0</v>
      </c>
      <c r="AR415" s="140" t="s">
        <v>153</v>
      </c>
      <c r="AT415" s="140" t="s">
        <v>148</v>
      </c>
      <c r="AU415" s="140" t="s">
        <v>92</v>
      </c>
      <c r="AY415" s="18" t="s">
        <v>146</v>
      </c>
      <c r="BE415" s="141">
        <f>IF(N415="základní",J415,0)</f>
        <v>0</v>
      </c>
      <c r="BF415" s="141">
        <f>IF(N415="snížená",J415,0)</f>
        <v>0</v>
      </c>
      <c r="BG415" s="141">
        <f>IF(N415="zákl. přenesená",J415,0)</f>
        <v>0</v>
      </c>
      <c r="BH415" s="141">
        <f>IF(N415="sníž. přenesená",J415,0)</f>
        <v>0</v>
      </c>
      <c r="BI415" s="141">
        <f>IF(N415="nulová",J415,0)</f>
        <v>0</v>
      </c>
      <c r="BJ415" s="18" t="s">
        <v>90</v>
      </c>
      <c r="BK415" s="141">
        <f>ROUND(I415*H415,2)</f>
        <v>0</v>
      </c>
      <c r="BL415" s="18" t="s">
        <v>153</v>
      </c>
      <c r="BM415" s="140" t="s">
        <v>978</v>
      </c>
    </row>
    <row r="416" spans="2:65" s="1" customFormat="1" ht="11.25">
      <c r="B416" s="34"/>
      <c r="D416" s="142" t="s">
        <v>155</v>
      </c>
      <c r="F416" s="143" t="s">
        <v>979</v>
      </c>
      <c r="I416" s="144"/>
      <c r="L416" s="34"/>
      <c r="M416" s="145"/>
      <c r="T416" s="55"/>
      <c r="AT416" s="18" t="s">
        <v>155</v>
      </c>
      <c r="AU416" s="18" t="s">
        <v>92</v>
      </c>
    </row>
    <row r="417" spans="2:65" s="12" customFormat="1" ht="11.25">
      <c r="B417" s="148"/>
      <c r="D417" s="146" t="s">
        <v>159</v>
      </c>
      <c r="E417" s="149" t="s">
        <v>44</v>
      </c>
      <c r="F417" s="150" t="s">
        <v>929</v>
      </c>
      <c r="H417" s="149" t="s">
        <v>44</v>
      </c>
      <c r="I417" s="151"/>
      <c r="L417" s="148"/>
      <c r="M417" s="152"/>
      <c r="T417" s="153"/>
      <c r="AT417" s="149" t="s">
        <v>159</v>
      </c>
      <c r="AU417" s="149" t="s">
        <v>92</v>
      </c>
      <c r="AV417" s="12" t="s">
        <v>90</v>
      </c>
      <c r="AW417" s="12" t="s">
        <v>42</v>
      </c>
      <c r="AX417" s="12" t="s">
        <v>82</v>
      </c>
      <c r="AY417" s="149" t="s">
        <v>146</v>
      </c>
    </row>
    <row r="418" spans="2:65" s="13" customFormat="1" ht="11.25">
      <c r="B418" s="154"/>
      <c r="D418" s="146" t="s">
        <v>159</v>
      </c>
      <c r="E418" s="155" t="s">
        <v>44</v>
      </c>
      <c r="F418" s="156" t="s">
        <v>948</v>
      </c>
      <c r="H418" s="157">
        <v>23.05</v>
      </c>
      <c r="I418" s="158"/>
      <c r="L418" s="154"/>
      <c r="M418" s="159"/>
      <c r="T418" s="160"/>
      <c r="AT418" s="155" t="s">
        <v>159</v>
      </c>
      <c r="AU418" s="155" t="s">
        <v>92</v>
      </c>
      <c r="AV418" s="13" t="s">
        <v>92</v>
      </c>
      <c r="AW418" s="13" t="s">
        <v>42</v>
      </c>
      <c r="AX418" s="13" t="s">
        <v>82</v>
      </c>
      <c r="AY418" s="155" t="s">
        <v>146</v>
      </c>
    </row>
    <row r="419" spans="2:65" s="13" customFormat="1" ht="11.25">
      <c r="B419" s="154"/>
      <c r="D419" s="146" t="s">
        <v>159</v>
      </c>
      <c r="E419" s="155" t="s">
        <v>44</v>
      </c>
      <c r="F419" s="156" t="s">
        <v>943</v>
      </c>
      <c r="H419" s="157">
        <v>8.5350000000000001</v>
      </c>
      <c r="I419" s="158"/>
      <c r="L419" s="154"/>
      <c r="M419" s="159"/>
      <c r="T419" s="160"/>
      <c r="AT419" s="155" t="s">
        <v>159</v>
      </c>
      <c r="AU419" s="155" t="s">
        <v>92</v>
      </c>
      <c r="AV419" s="13" t="s">
        <v>92</v>
      </c>
      <c r="AW419" s="13" t="s">
        <v>42</v>
      </c>
      <c r="AX419" s="13" t="s">
        <v>82</v>
      </c>
      <c r="AY419" s="155" t="s">
        <v>146</v>
      </c>
    </row>
    <row r="420" spans="2:65" s="13" customFormat="1" ht="11.25">
      <c r="B420" s="154"/>
      <c r="D420" s="146" t="s">
        <v>159</v>
      </c>
      <c r="E420" s="155" t="s">
        <v>44</v>
      </c>
      <c r="F420" s="156" t="s">
        <v>795</v>
      </c>
      <c r="H420" s="157">
        <v>2.5499999999999998</v>
      </c>
      <c r="I420" s="158"/>
      <c r="L420" s="154"/>
      <c r="M420" s="159"/>
      <c r="T420" s="160"/>
      <c r="AT420" s="155" t="s">
        <v>159</v>
      </c>
      <c r="AU420" s="155" t="s">
        <v>92</v>
      </c>
      <c r="AV420" s="13" t="s">
        <v>92</v>
      </c>
      <c r="AW420" s="13" t="s">
        <v>42</v>
      </c>
      <c r="AX420" s="13" t="s">
        <v>82</v>
      </c>
      <c r="AY420" s="155" t="s">
        <v>146</v>
      </c>
    </row>
    <row r="421" spans="2:65" s="14" customFormat="1" ht="11.25">
      <c r="B421" s="161"/>
      <c r="D421" s="146" t="s">
        <v>159</v>
      </c>
      <c r="E421" s="162" t="s">
        <v>44</v>
      </c>
      <c r="F421" s="163" t="s">
        <v>281</v>
      </c>
      <c r="H421" s="164">
        <v>34.134999999999998</v>
      </c>
      <c r="I421" s="165"/>
      <c r="L421" s="161"/>
      <c r="M421" s="166"/>
      <c r="T421" s="167"/>
      <c r="AT421" s="162" t="s">
        <v>159</v>
      </c>
      <c r="AU421" s="162" t="s">
        <v>92</v>
      </c>
      <c r="AV421" s="14" t="s">
        <v>153</v>
      </c>
      <c r="AW421" s="14" t="s">
        <v>42</v>
      </c>
      <c r="AX421" s="14" t="s">
        <v>90</v>
      </c>
      <c r="AY421" s="162" t="s">
        <v>146</v>
      </c>
    </row>
    <row r="422" spans="2:65" s="1" customFormat="1" ht="24.2" customHeight="1">
      <c r="B422" s="34"/>
      <c r="C422" s="129" t="s">
        <v>545</v>
      </c>
      <c r="D422" s="129" t="s">
        <v>148</v>
      </c>
      <c r="E422" s="130" t="s">
        <v>980</v>
      </c>
      <c r="F422" s="131" t="s">
        <v>981</v>
      </c>
      <c r="G422" s="132" t="s">
        <v>151</v>
      </c>
      <c r="H422" s="133">
        <v>70.674999999999997</v>
      </c>
      <c r="I422" s="134"/>
      <c r="J422" s="135">
        <f>ROUND(I422*H422,2)</f>
        <v>0</v>
      </c>
      <c r="K422" s="131" t="s">
        <v>152</v>
      </c>
      <c r="L422" s="34"/>
      <c r="M422" s="136" t="s">
        <v>44</v>
      </c>
      <c r="N422" s="137" t="s">
        <v>53</v>
      </c>
      <c r="P422" s="138">
        <f>O422*H422</f>
        <v>0</v>
      </c>
      <c r="Q422" s="138">
        <v>3.8999999999999999E-4</v>
      </c>
      <c r="R422" s="138">
        <f>Q422*H422</f>
        <v>2.7563249999999997E-2</v>
      </c>
      <c r="S422" s="138">
        <v>1.0000000000000001E-5</v>
      </c>
      <c r="T422" s="139">
        <f>S422*H422</f>
        <v>7.0675000000000002E-4</v>
      </c>
      <c r="AR422" s="140" t="s">
        <v>153</v>
      </c>
      <c r="AT422" s="140" t="s">
        <v>148</v>
      </c>
      <c r="AU422" s="140" t="s">
        <v>92</v>
      </c>
      <c r="AY422" s="18" t="s">
        <v>146</v>
      </c>
      <c r="BE422" s="141">
        <f>IF(N422="základní",J422,0)</f>
        <v>0</v>
      </c>
      <c r="BF422" s="141">
        <f>IF(N422="snížená",J422,0)</f>
        <v>0</v>
      </c>
      <c r="BG422" s="141">
        <f>IF(N422="zákl. přenesená",J422,0)</f>
        <v>0</v>
      </c>
      <c r="BH422" s="141">
        <f>IF(N422="sníž. přenesená",J422,0)</f>
        <v>0</v>
      </c>
      <c r="BI422" s="141">
        <f>IF(N422="nulová",J422,0)</f>
        <v>0</v>
      </c>
      <c r="BJ422" s="18" t="s">
        <v>90</v>
      </c>
      <c r="BK422" s="141">
        <f>ROUND(I422*H422,2)</f>
        <v>0</v>
      </c>
      <c r="BL422" s="18" t="s">
        <v>153</v>
      </c>
      <c r="BM422" s="140" t="s">
        <v>982</v>
      </c>
    </row>
    <row r="423" spans="2:65" s="1" customFormat="1" ht="11.25">
      <c r="B423" s="34"/>
      <c r="D423" s="142" t="s">
        <v>155</v>
      </c>
      <c r="F423" s="143" t="s">
        <v>983</v>
      </c>
      <c r="I423" s="144"/>
      <c r="L423" s="34"/>
      <c r="M423" s="145"/>
      <c r="T423" s="55"/>
      <c r="AT423" s="18" t="s">
        <v>155</v>
      </c>
      <c r="AU423" s="18" t="s">
        <v>92</v>
      </c>
    </row>
    <row r="424" spans="2:65" s="12" customFormat="1" ht="11.25">
      <c r="B424" s="148"/>
      <c r="D424" s="146" t="s">
        <v>159</v>
      </c>
      <c r="E424" s="149" t="s">
        <v>44</v>
      </c>
      <c r="F424" s="150" t="s">
        <v>654</v>
      </c>
      <c r="H424" s="149" t="s">
        <v>44</v>
      </c>
      <c r="I424" s="151"/>
      <c r="L424" s="148"/>
      <c r="M424" s="152"/>
      <c r="T424" s="153"/>
      <c r="AT424" s="149" t="s">
        <v>159</v>
      </c>
      <c r="AU424" s="149" t="s">
        <v>92</v>
      </c>
      <c r="AV424" s="12" t="s">
        <v>90</v>
      </c>
      <c r="AW424" s="12" t="s">
        <v>42</v>
      </c>
      <c r="AX424" s="12" t="s">
        <v>82</v>
      </c>
      <c r="AY424" s="149" t="s">
        <v>146</v>
      </c>
    </row>
    <row r="425" spans="2:65" s="12" customFormat="1" ht="11.25">
      <c r="B425" s="148"/>
      <c r="D425" s="146" t="s">
        <v>159</v>
      </c>
      <c r="E425" s="149" t="s">
        <v>44</v>
      </c>
      <c r="F425" s="150" t="s">
        <v>655</v>
      </c>
      <c r="H425" s="149" t="s">
        <v>44</v>
      </c>
      <c r="I425" s="151"/>
      <c r="L425" s="148"/>
      <c r="M425" s="152"/>
      <c r="T425" s="153"/>
      <c r="AT425" s="149" t="s">
        <v>159</v>
      </c>
      <c r="AU425" s="149" t="s">
        <v>92</v>
      </c>
      <c r="AV425" s="12" t="s">
        <v>90</v>
      </c>
      <c r="AW425" s="12" t="s">
        <v>42</v>
      </c>
      <c r="AX425" s="12" t="s">
        <v>82</v>
      </c>
      <c r="AY425" s="149" t="s">
        <v>146</v>
      </c>
    </row>
    <row r="426" spans="2:65" s="13" customFormat="1" ht="11.25">
      <c r="B426" s="154"/>
      <c r="D426" s="146" t="s">
        <v>159</v>
      </c>
      <c r="E426" s="155" t="s">
        <v>44</v>
      </c>
      <c r="F426" s="156" t="s">
        <v>984</v>
      </c>
      <c r="H426" s="157">
        <v>4.95</v>
      </c>
      <c r="I426" s="158"/>
      <c r="L426" s="154"/>
      <c r="M426" s="159"/>
      <c r="T426" s="160"/>
      <c r="AT426" s="155" t="s">
        <v>159</v>
      </c>
      <c r="AU426" s="155" t="s">
        <v>92</v>
      </c>
      <c r="AV426" s="13" t="s">
        <v>92</v>
      </c>
      <c r="AW426" s="13" t="s">
        <v>42</v>
      </c>
      <c r="AX426" s="13" t="s">
        <v>82</v>
      </c>
      <c r="AY426" s="155" t="s">
        <v>146</v>
      </c>
    </row>
    <row r="427" spans="2:65" s="13" customFormat="1" ht="11.25">
      <c r="B427" s="154"/>
      <c r="D427" s="146" t="s">
        <v>159</v>
      </c>
      <c r="E427" s="155" t="s">
        <v>44</v>
      </c>
      <c r="F427" s="156" t="s">
        <v>985</v>
      </c>
      <c r="H427" s="157">
        <v>3.84</v>
      </c>
      <c r="I427" s="158"/>
      <c r="L427" s="154"/>
      <c r="M427" s="159"/>
      <c r="T427" s="160"/>
      <c r="AT427" s="155" t="s">
        <v>159</v>
      </c>
      <c r="AU427" s="155" t="s">
        <v>92</v>
      </c>
      <c r="AV427" s="13" t="s">
        <v>92</v>
      </c>
      <c r="AW427" s="13" t="s">
        <v>42</v>
      </c>
      <c r="AX427" s="13" t="s">
        <v>82</v>
      </c>
      <c r="AY427" s="155" t="s">
        <v>146</v>
      </c>
    </row>
    <row r="428" spans="2:65" s="13" customFormat="1" ht="11.25">
      <c r="B428" s="154"/>
      <c r="D428" s="146" t="s">
        <v>159</v>
      </c>
      <c r="E428" s="155" t="s">
        <v>44</v>
      </c>
      <c r="F428" s="156" t="s">
        <v>986</v>
      </c>
      <c r="H428" s="157">
        <v>1.92</v>
      </c>
      <c r="I428" s="158"/>
      <c r="L428" s="154"/>
      <c r="M428" s="159"/>
      <c r="T428" s="160"/>
      <c r="AT428" s="155" t="s">
        <v>159</v>
      </c>
      <c r="AU428" s="155" t="s">
        <v>92</v>
      </c>
      <c r="AV428" s="13" t="s">
        <v>92</v>
      </c>
      <c r="AW428" s="13" t="s">
        <v>42</v>
      </c>
      <c r="AX428" s="13" t="s">
        <v>82</v>
      </c>
      <c r="AY428" s="155" t="s">
        <v>146</v>
      </c>
    </row>
    <row r="429" spans="2:65" s="13" customFormat="1" ht="11.25">
      <c r="B429" s="154"/>
      <c r="D429" s="146" t="s">
        <v>159</v>
      </c>
      <c r="E429" s="155" t="s">
        <v>44</v>
      </c>
      <c r="F429" s="156" t="s">
        <v>987</v>
      </c>
      <c r="H429" s="157">
        <v>1.1399999999999999</v>
      </c>
      <c r="I429" s="158"/>
      <c r="L429" s="154"/>
      <c r="M429" s="159"/>
      <c r="T429" s="160"/>
      <c r="AT429" s="155" t="s">
        <v>159</v>
      </c>
      <c r="AU429" s="155" t="s">
        <v>92</v>
      </c>
      <c r="AV429" s="13" t="s">
        <v>92</v>
      </c>
      <c r="AW429" s="13" t="s">
        <v>42</v>
      </c>
      <c r="AX429" s="13" t="s">
        <v>82</v>
      </c>
      <c r="AY429" s="155" t="s">
        <v>146</v>
      </c>
    </row>
    <row r="430" spans="2:65" s="13" customFormat="1" ht="11.25">
      <c r="B430" s="154"/>
      <c r="D430" s="146" t="s">
        <v>159</v>
      </c>
      <c r="E430" s="155" t="s">
        <v>44</v>
      </c>
      <c r="F430" s="156" t="s">
        <v>988</v>
      </c>
      <c r="H430" s="157">
        <v>1.1399999999999999</v>
      </c>
      <c r="I430" s="158"/>
      <c r="L430" s="154"/>
      <c r="M430" s="159"/>
      <c r="T430" s="160"/>
      <c r="AT430" s="155" t="s">
        <v>159</v>
      </c>
      <c r="AU430" s="155" t="s">
        <v>92</v>
      </c>
      <c r="AV430" s="13" t="s">
        <v>92</v>
      </c>
      <c r="AW430" s="13" t="s">
        <v>42</v>
      </c>
      <c r="AX430" s="13" t="s">
        <v>82</v>
      </c>
      <c r="AY430" s="155" t="s">
        <v>146</v>
      </c>
    </row>
    <row r="431" spans="2:65" s="13" customFormat="1" ht="11.25">
      <c r="B431" s="154"/>
      <c r="D431" s="146" t="s">
        <v>159</v>
      </c>
      <c r="E431" s="155" t="s">
        <v>44</v>
      </c>
      <c r="F431" s="156" t="s">
        <v>989</v>
      </c>
      <c r="H431" s="157">
        <v>1.6</v>
      </c>
      <c r="I431" s="158"/>
      <c r="L431" s="154"/>
      <c r="M431" s="159"/>
      <c r="T431" s="160"/>
      <c r="AT431" s="155" t="s">
        <v>159</v>
      </c>
      <c r="AU431" s="155" t="s">
        <v>92</v>
      </c>
      <c r="AV431" s="13" t="s">
        <v>92</v>
      </c>
      <c r="AW431" s="13" t="s">
        <v>42</v>
      </c>
      <c r="AX431" s="13" t="s">
        <v>82</v>
      </c>
      <c r="AY431" s="155" t="s">
        <v>146</v>
      </c>
    </row>
    <row r="432" spans="2:65" s="13" customFormat="1" ht="11.25">
      <c r="B432" s="154"/>
      <c r="D432" s="146" t="s">
        <v>159</v>
      </c>
      <c r="E432" s="155" t="s">
        <v>44</v>
      </c>
      <c r="F432" s="156" t="s">
        <v>990</v>
      </c>
      <c r="H432" s="157">
        <v>4.9950000000000001</v>
      </c>
      <c r="I432" s="158"/>
      <c r="L432" s="154"/>
      <c r="M432" s="159"/>
      <c r="T432" s="160"/>
      <c r="AT432" s="155" t="s">
        <v>159</v>
      </c>
      <c r="AU432" s="155" t="s">
        <v>92</v>
      </c>
      <c r="AV432" s="13" t="s">
        <v>92</v>
      </c>
      <c r="AW432" s="13" t="s">
        <v>42</v>
      </c>
      <c r="AX432" s="13" t="s">
        <v>82</v>
      </c>
      <c r="AY432" s="155" t="s">
        <v>146</v>
      </c>
    </row>
    <row r="433" spans="2:65" s="13" customFormat="1" ht="11.25">
      <c r="B433" s="154"/>
      <c r="D433" s="146" t="s">
        <v>159</v>
      </c>
      <c r="E433" s="155" t="s">
        <v>44</v>
      </c>
      <c r="F433" s="156" t="s">
        <v>991</v>
      </c>
      <c r="H433" s="157">
        <v>4.9950000000000001</v>
      </c>
      <c r="I433" s="158"/>
      <c r="L433" s="154"/>
      <c r="M433" s="159"/>
      <c r="T433" s="160"/>
      <c r="AT433" s="155" t="s">
        <v>159</v>
      </c>
      <c r="AU433" s="155" t="s">
        <v>92</v>
      </c>
      <c r="AV433" s="13" t="s">
        <v>92</v>
      </c>
      <c r="AW433" s="13" t="s">
        <v>42</v>
      </c>
      <c r="AX433" s="13" t="s">
        <v>82</v>
      </c>
      <c r="AY433" s="155" t="s">
        <v>146</v>
      </c>
    </row>
    <row r="434" spans="2:65" s="13" customFormat="1" ht="11.25">
      <c r="B434" s="154"/>
      <c r="D434" s="146" t="s">
        <v>159</v>
      </c>
      <c r="E434" s="155" t="s">
        <v>44</v>
      </c>
      <c r="F434" s="156" t="s">
        <v>992</v>
      </c>
      <c r="H434" s="157">
        <v>14.984999999999999</v>
      </c>
      <c r="I434" s="158"/>
      <c r="L434" s="154"/>
      <c r="M434" s="159"/>
      <c r="T434" s="160"/>
      <c r="AT434" s="155" t="s">
        <v>159</v>
      </c>
      <c r="AU434" s="155" t="s">
        <v>92</v>
      </c>
      <c r="AV434" s="13" t="s">
        <v>92</v>
      </c>
      <c r="AW434" s="13" t="s">
        <v>42</v>
      </c>
      <c r="AX434" s="13" t="s">
        <v>82</v>
      </c>
      <c r="AY434" s="155" t="s">
        <v>146</v>
      </c>
    </row>
    <row r="435" spans="2:65" s="13" customFormat="1" ht="11.25">
      <c r="B435" s="154"/>
      <c r="D435" s="146" t="s">
        <v>159</v>
      </c>
      <c r="E435" s="155" t="s">
        <v>44</v>
      </c>
      <c r="F435" s="156" t="s">
        <v>993</v>
      </c>
      <c r="H435" s="157">
        <v>4.9950000000000001</v>
      </c>
      <c r="I435" s="158"/>
      <c r="L435" s="154"/>
      <c r="M435" s="159"/>
      <c r="T435" s="160"/>
      <c r="AT435" s="155" t="s">
        <v>159</v>
      </c>
      <c r="AU435" s="155" t="s">
        <v>92</v>
      </c>
      <c r="AV435" s="13" t="s">
        <v>92</v>
      </c>
      <c r="AW435" s="13" t="s">
        <v>42</v>
      </c>
      <c r="AX435" s="13" t="s">
        <v>82</v>
      </c>
      <c r="AY435" s="155" t="s">
        <v>146</v>
      </c>
    </row>
    <row r="436" spans="2:65" s="13" customFormat="1" ht="11.25">
      <c r="B436" s="154"/>
      <c r="D436" s="146" t="s">
        <v>159</v>
      </c>
      <c r="E436" s="155" t="s">
        <v>44</v>
      </c>
      <c r="F436" s="156" t="s">
        <v>994</v>
      </c>
      <c r="H436" s="157">
        <v>14.984999999999999</v>
      </c>
      <c r="I436" s="158"/>
      <c r="L436" s="154"/>
      <c r="M436" s="159"/>
      <c r="T436" s="160"/>
      <c r="AT436" s="155" t="s">
        <v>159</v>
      </c>
      <c r="AU436" s="155" t="s">
        <v>92</v>
      </c>
      <c r="AV436" s="13" t="s">
        <v>92</v>
      </c>
      <c r="AW436" s="13" t="s">
        <v>42</v>
      </c>
      <c r="AX436" s="13" t="s">
        <v>82</v>
      </c>
      <c r="AY436" s="155" t="s">
        <v>146</v>
      </c>
    </row>
    <row r="437" spans="2:65" s="13" customFormat="1" ht="11.25">
      <c r="B437" s="154"/>
      <c r="D437" s="146" t="s">
        <v>159</v>
      </c>
      <c r="E437" s="155" t="s">
        <v>44</v>
      </c>
      <c r="F437" s="156" t="s">
        <v>995</v>
      </c>
      <c r="H437" s="157">
        <v>9.99</v>
      </c>
      <c r="I437" s="158"/>
      <c r="L437" s="154"/>
      <c r="M437" s="159"/>
      <c r="T437" s="160"/>
      <c r="AT437" s="155" t="s">
        <v>159</v>
      </c>
      <c r="AU437" s="155" t="s">
        <v>92</v>
      </c>
      <c r="AV437" s="13" t="s">
        <v>92</v>
      </c>
      <c r="AW437" s="13" t="s">
        <v>42</v>
      </c>
      <c r="AX437" s="13" t="s">
        <v>82</v>
      </c>
      <c r="AY437" s="155" t="s">
        <v>146</v>
      </c>
    </row>
    <row r="438" spans="2:65" s="13" customFormat="1" ht="11.25">
      <c r="B438" s="154"/>
      <c r="D438" s="146" t="s">
        <v>159</v>
      </c>
      <c r="E438" s="155" t="s">
        <v>44</v>
      </c>
      <c r="F438" s="156" t="s">
        <v>996</v>
      </c>
      <c r="H438" s="157">
        <v>1.1399999999999999</v>
      </c>
      <c r="I438" s="158"/>
      <c r="L438" s="154"/>
      <c r="M438" s="159"/>
      <c r="T438" s="160"/>
      <c r="AT438" s="155" t="s">
        <v>159</v>
      </c>
      <c r="AU438" s="155" t="s">
        <v>92</v>
      </c>
      <c r="AV438" s="13" t="s">
        <v>92</v>
      </c>
      <c r="AW438" s="13" t="s">
        <v>42</v>
      </c>
      <c r="AX438" s="13" t="s">
        <v>82</v>
      </c>
      <c r="AY438" s="155" t="s">
        <v>146</v>
      </c>
    </row>
    <row r="439" spans="2:65" s="14" customFormat="1" ht="11.25">
      <c r="B439" s="161"/>
      <c r="D439" s="146" t="s">
        <v>159</v>
      </c>
      <c r="E439" s="162" t="s">
        <v>44</v>
      </c>
      <c r="F439" s="163" t="s">
        <v>281</v>
      </c>
      <c r="H439" s="164">
        <v>70.674999999999997</v>
      </c>
      <c r="I439" s="165"/>
      <c r="L439" s="161"/>
      <c r="M439" s="166"/>
      <c r="T439" s="167"/>
      <c r="AT439" s="162" t="s">
        <v>159</v>
      </c>
      <c r="AU439" s="162" t="s">
        <v>92</v>
      </c>
      <c r="AV439" s="14" t="s">
        <v>153</v>
      </c>
      <c r="AW439" s="14" t="s">
        <v>42</v>
      </c>
      <c r="AX439" s="14" t="s">
        <v>90</v>
      </c>
      <c r="AY439" s="162" t="s">
        <v>146</v>
      </c>
    </row>
    <row r="440" spans="2:65" s="1" customFormat="1" ht="16.5" customHeight="1">
      <c r="B440" s="34"/>
      <c r="C440" s="129" t="s">
        <v>552</v>
      </c>
      <c r="D440" s="129" t="s">
        <v>148</v>
      </c>
      <c r="E440" s="130" t="s">
        <v>997</v>
      </c>
      <c r="F440" s="131" t="s">
        <v>998</v>
      </c>
      <c r="G440" s="132" t="s">
        <v>183</v>
      </c>
      <c r="H440" s="133">
        <v>0.372</v>
      </c>
      <c r="I440" s="134"/>
      <c r="J440" s="135">
        <f>ROUND(I440*H440,2)</f>
        <v>0</v>
      </c>
      <c r="K440" s="131" t="s">
        <v>44</v>
      </c>
      <c r="L440" s="34"/>
      <c r="M440" s="136" t="s">
        <v>44</v>
      </c>
      <c r="N440" s="137" t="s">
        <v>53</v>
      </c>
      <c r="P440" s="138">
        <f>O440*H440</f>
        <v>0</v>
      </c>
      <c r="Q440" s="138">
        <v>2.5018699999999998</v>
      </c>
      <c r="R440" s="138">
        <f>Q440*H440</f>
        <v>0.93069563999999994</v>
      </c>
      <c r="S440" s="138">
        <v>0</v>
      </c>
      <c r="T440" s="139">
        <f>S440*H440</f>
        <v>0</v>
      </c>
      <c r="AR440" s="140" t="s">
        <v>153</v>
      </c>
      <c r="AT440" s="140" t="s">
        <v>148</v>
      </c>
      <c r="AU440" s="140" t="s">
        <v>92</v>
      </c>
      <c r="AY440" s="18" t="s">
        <v>146</v>
      </c>
      <c r="BE440" s="141">
        <f>IF(N440="základní",J440,0)</f>
        <v>0</v>
      </c>
      <c r="BF440" s="141">
        <f>IF(N440="snížená",J440,0)</f>
        <v>0</v>
      </c>
      <c r="BG440" s="141">
        <f>IF(N440="zákl. přenesená",J440,0)</f>
        <v>0</v>
      </c>
      <c r="BH440" s="141">
        <f>IF(N440="sníž. přenesená",J440,0)</f>
        <v>0</v>
      </c>
      <c r="BI440" s="141">
        <f>IF(N440="nulová",J440,0)</f>
        <v>0</v>
      </c>
      <c r="BJ440" s="18" t="s">
        <v>90</v>
      </c>
      <c r="BK440" s="141">
        <f>ROUND(I440*H440,2)</f>
        <v>0</v>
      </c>
      <c r="BL440" s="18" t="s">
        <v>153</v>
      </c>
      <c r="BM440" s="140" t="s">
        <v>999</v>
      </c>
    </row>
    <row r="441" spans="2:65" s="12" customFormat="1" ht="11.25">
      <c r="B441" s="148"/>
      <c r="D441" s="146" t="s">
        <v>159</v>
      </c>
      <c r="E441" s="149" t="s">
        <v>44</v>
      </c>
      <c r="F441" s="150" t="s">
        <v>880</v>
      </c>
      <c r="H441" s="149" t="s">
        <v>44</v>
      </c>
      <c r="I441" s="151"/>
      <c r="L441" s="148"/>
      <c r="M441" s="152"/>
      <c r="T441" s="153"/>
      <c r="AT441" s="149" t="s">
        <v>159</v>
      </c>
      <c r="AU441" s="149" t="s">
        <v>92</v>
      </c>
      <c r="AV441" s="12" t="s">
        <v>90</v>
      </c>
      <c r="AW441" s="12" t="s">
        <v>42</v>
      </c>
      <c r="AX441" s="12" t="s">
        <v>82</v>
      </c>
      <c r="AY441" s="149" t="s">
        <v>146</v>
      </c>
    </row>
    <row r="442" spans="2:65" s="13" customFormat="1" ht="11.25">
      <c r="B442" s="154"/>
      <c r="D442" s="146" t="s">
        <v>159</v>
      </c>
      <c r="E442" s="155" t="s">
        <v>44</v>
      </c>
      <c r="F442" s="156" t="s">
        <v>1000</v>
      </c>
      <c r="H442" s="157">
        <v>0.372</v>
      </c>
      <c r="I442" s="158"/>
      <c r="L442" s="154"/>
      <c r="M442" s="159"/>
      <c r="T442" s="160"/>
      <c r="AT442" s="155" t="s">
        <v>159</v>
      </c>
      <c r="AU442" s="155" t="s">
        <v>92</v>
      </c>
      <c r="AV442" s="13" t="s">
        <v>92</v>
      </c>
      <c r="AW442" s="13" t="s">
        <v>42</v>
      </c>
      <c r="AX442" s="13" t="s">
        <v>90</v>
      </c>
      <c r="AY442" s="155" t="s">
        <v>146</v>
      </c>
    </row>
    <row r="443" spans="2:65" s="1" customFormat="1" ht="24.2" customHeight="1">
      <c r="B443" s="34"/>
      <c r="C443" s="129" t="s">
        <v>560</v>
      </c>
      <c r="D443" s="129" t="s">
        <v>148</v>
      </c>
      <c r="E443" s="130" t="s">
        <v>1001</v>
      </c>
      <c r="F443" s="131" t="s">
        <v>1002</v>
      </c>
      <c r="G443" s="132" t="s">
        <v>183</v>
      </c>
      <c r="H443" s="133">
        <v>0.372</v>
      </c>
      <c r="I443" s="134"/>
      <c r="J443" s="135">
        <f>ROUND(I443*H443,2)</f>
        <v>0</v>
      </c>
      <c r="K443" s="131" t="s">
        <v>44</v>
      </c>
      <c r="L443" s="34"/>
      <c r="M443" s="136" t="s">
        <v>44</v>
      </c>
      <c r="N443" s="137" t="s">
        <v>53</v>
      </c>
      <c r="P443" s="138">
        <f>O443*H443</f>
        <v>0</v>
      </c>
      <c r="Q443" s="138">
        <v>0</v>
      </c>
      <c r="R443" s="138">
        <f>Q443*H443</f>
        <v>0</v>
      </c>
      <c r="S443" s="138">
        <v>0</v>
      </c>
      <c r="T443" s="139">
        <f>S443*H443</f>
        <v>0</v>
      </c>
      <c r="AR443" s="140" t="s">
        <v>153</v>
      </c>
      <c r="AT443" s="140" t="s">
        <v>148</v>
      </c>
      <c r="AU443" s="140" t="s">
        <v>92</v>
      </c>
      <c r="AY443" s="18" t="s">
        <v>146</v>
      </c>
      <c r="BE443" s="141">
        <f>IF(N443="základní",J443,0)</f>
        <v>0</v>
      </c>
      <c r="BF443" s="141">
        <f>IF(N443="snížená",J443,0)</f>
        <v>0</v>
      </c>
      <c r="BG443" s="141">
        <f>IF(N443="zákl. přenesená",J443,0)</f>
        <v>0</v>
      </c>
      <c r="BH443" s="141">
        <f>IF(N443="sníž. přenesená",J443,0)</f>
        <v>0</v>
      </c>
      <c r="BI443" s="141">
        <f>IF(N443="nulová",J443,0)</f>
        <v>0</v>
      </c>
      <c r="BJ443" s="18" t="s">
        <v>90</v>
      </c>
      <c r="BK443" s="141">
        <f>ROUND(I443*H443,2)</f>
        <v>0</v>
      </c>
      <c r="BL443" s="18" t="s">
        <v>153</v>
      </c>
      <c r="BM443" s="140" t="s">
        <v>1003</v>
      </c>
    </row>
    <row r="444" spans="2:65" s="12" customFormat="1" ht="11.25">
      <c r="B444" s="148"/>
      <c r="D444" s="146" t="s">
        <v>159</v>
      </c>
      <c r="E444" s="149" t="s">
        <v>44</v>
      </c>
      <c r="F444" s="150" t="s">
        <v>880</v>
      </c>
      <c r="H444" s="149" t="s">
        <v>44</v>
      </c>
      <c r="I444" s="151"/>
      <c r="L444" s="148"/>
      <c r="M444" s="152"/>
      <c r="T444" s="153"/>
      <c r="AT444" s="149" t="s">
        <v>159</v>
      </c>
      <c r="AU444" s="149" t="s">
        <v>92</v>
      </c>
      <c r="AV444" s="12" t="s">
        <v>90</v>
      </c>
      <c r="AW444" s="12" t="s">
        <v>42</v>
      </c>
      <c r="AX444" s="12" t="s">
        <v>82</v>
      </c>
      <c r="AY444" s="149" t="s">
        <v>146</v>
      </c>
    </row>
    <row r="445" spans="2:65" s="13" customFormat="1" ht="11.25">
      <c r="B445" s="154"/>
      <c r="D445" s="146" t="s">
        <v>159</v>
      </c>
      <c r="E445" s="155" t="s">
        <v>44</v>
      </c>
      <c r="F445" s="156" t="s">
        <v>1000</v>
      </c>
      <c r="H445" s="157">
        <v>0.372</v>
      </c>
      <c r="I445" s="158"/>
      <c r="L445" s="154"/>
      <c r="M445" s="159"/>
      <c r="T445" s="160"/>
      <c r="AT445" s="155" t="s">
        <v>159</v>
      </c>
      <c r="AU445" s="155" t="s">
        <v>92</v>
      </c>
      <c r="AV445" s="13" t="s">
        <v>92</v>
      </c>
      <c r="AW445" s="13" t="s">
        <v>42</v>
      </c>
      <c r="AX445" s="13" t="s">
        <v>90</v>
      </c>
      <c r="AY445" s="155" t="s">
        <v>146</v>
      </c>
    </row>
    <row r="446" spans="2:65" s="1" customFormat="1" ht="16.5" customHeight="1">
      <c r="B446" s="34"/>
      <c r="C446" s="129" t="s">
        <v>578</v>
      </c>
      <c r="D446" s="129" t="s">
        <v>148</v>
      </c>
      <c r="E446" s="130" t="s">
        <v>1004</v>
      </c>
      <c r="F446" s="131" t="s">
        <v>1005</v>
      </c>
      <c r="G446" s="132" t="s">
        <v>151</v>
      </c>
      <c r="H446" s="133">
        <v>0.89300000000000002</v>
      </c>
      <c r="I446" s="134"/>
      <c r="J446" s="135">
        <f>ROUND(I446*H446,2)</f>
        <v>0</v>
      </c>
      <c r="K446" s="131" t="s">
        <v>152</v>
      </c>
      <c r="L446" s="34"/>
      <c r="M446" s="136" t="s">
        <v>44</v>
      </c>
      <c r="N446" s="137" t="s">
        <v>53</v>
      </c>
      <c r="P446" s="138">
        <f>O446*H446</f>
        <v>0</v>
      </c>
      <c r="Q446" s="138">
        <v>1.6070000000000001E-2</v>
      </c>
      <c r="R446" s="138">
        <f>Q446*H446</f>
        <v>1.435051E-2</v>
      </c>
      <c r="S446" s="138">
        <v>0</v>
      </c>
      <c r="T446" s="139">
        <f>S446*H446</f>
        <v>0</v>
      </c>
      <c r="AR446" s="140" t="s">
        <v>153</v>
      </c>
      <c r="AT446" s="140" t="s">
        <v>148</v>
      </c>
      <c r="AU446" s="140" t="s">
        <v>92</v>
      </c>
      <c r="AY446" s="18" t="s">
        <v>146</v>
      </c>
      <c r="BE446" s="141">
        <f>IF(N446="základní",J446,0)</f>
        <v>0</v>
      </c>
      <c r="BF446" s="141">
        <f>IF(N446="snížená",J446,0)</f>
        <v>0</v>
      </c>
      <c r="BG446" s="141">
        <f>IF(N446="zákl. přenesená",J446,0)</f>
        <v>0</v>
      </c>
      <c r="BH446" s="141">
        <f>IF(N446="sníž. přenesená",J446,0)</f>
        <v>0</v>
      </c>
      <c r="BI446" s="141">
        <f>IF(N446="nulová",J446,0)</f>
        <v>0</v>
      </c>
      <c r="BJ446" s="18" t="s">
        <v>90</v>
      </c>
      <c r="BK446" s="141">
        <f>ROUND(I446*H446,2)</f>
        <v>0</v>
      </c>
      <c r="BL446" s="18" t="s">
        <v>153</v>
      </c>
      <c r="BM446" s="140" t="s">
        <v>1006</v>
      </c>
    </row>
    <row r="447" spans="2:65" s="1" customFormat="1" ht="11.25">
      <c r="B447" s="34"/>
      <c r="D447" s="142" t="s">
        <v>155</v>
      </c>
      <c r="F447" s="143" t="s">
        <v>1007</v>
      </c>
      <c r="I447" s="144"/>
      <c r="L447" s="34"/>
      <c r="M447" s="145"/>
      <c r="T447" s="55"/>
      <c r="AT447" s="18" t="s">
        <v>155</v>
      </c>
      <c r="AU447" s="18" t="s">
        <v>92</v>
      </c>
    </row>
    <row r="448" spans="2:65" s="12" customFormat="1" ht="11.25">
      <c r="B448" s="148"/>
      <c r="D448" s="146" t="s">
        <v>159</v>
      </c>
      <c r="E448" s="149" t="s">
        <v>44</v>
      </c>
      <c r="F448" s="150" t="s">
        <v>880</v>
      </c>
      <c r="H448" s="149" t="s">
        <v>44</v>
      </c>
      <c r="I448" s="151"/>
      <c r="L448" s="148"/>
      <c r="M448" s="152"/>
      <c r="T448" s="153"/>
      <c r="AT448" s="149" t="s">
        <v>159</v>
      </c>
      <c r="AU448" s="149" t="s">
        <v>92</v>
      </c>
      <c r="AV448" s="12" t="s">
        <v>90</v>
      </c>
      <c r="AW448" s="12" t="s">
        <v>42</v>
      </c>
      <c r="AX448" s="12" t="s">
        <v>82</v>
      </c>
      <c r="AY448" s="149" t="s">
        <v>146</v>
      </c>
    </row>
    <row r="449" spans="2:65" s="13" customFormat="1" ht="11.25">
      <c r="B449" s="154"/>
      <c r="D449" s="146" t="s">
        <v>159</v>
      </c>
      <c r="E449" s="155" t="s">
        <v>44</v>
      </c>
      <c r="F449" s="156" t="s">
        <v>1008</v>
      </c>
      <c r="H449" s="157">
        <v>0.89300000000000002</v>
      </c>
      <c r="I449" s="158"/>
      <c r="L449" s="154"/>
      <c r="M449" s="159"/>
      <c r="T449" s="160"/>
      <c r="AT449" s="155" t="s">
        <v>159</v>
      </c>
      <c r="AU449" s="155" t="s">
        <v>92</v>
      </c>
      <c r="AV449" s="13" t="s">
        <v>92</v>
      </c>
      <c r="AW449" s="13" t="s">
        <v>42</v>
      </c>
      <c r="AX449" s="13" t="s">
        <v>90</v>
      </c>
      <c r="AY449" s="155" t="s">
        <v>146</v>
      </c>
    </row>
    <row r="450" spans="2:65" s="1" customFormat="1" ht="16.5" customHeight="1">
      <c r="B450" s="34"/>
      <c r="C450" s="129" t="s">
        <v>584</v>
      </c>
      <c r="D450" s="129" t="s">
        <v>148</v>
      </c>
      <c r="E450" s="130" t="s">
        <v>1009</v>
      </c>
      <c r="F450" s="131" t="s">
        <v>1010</v>
      </c>
      <c r="G450" s="132" t="s">
        <v>151</v>
      </c>
      <c r="H450" s="133">
        <v>0.89300000000000002</v>
      </c>
      <c r="I450" s="134"/>
      <c r="J450" s="135">
        <f>ROUND(I450*H450,2)</f>
        <v>0</v>
      </c>
      <c r="K450" s="131" t="s">
        <v>152</v>
      </c>
      <c r="L450" s="34"/>
      <c r="M450" s="136" t="s">
        <v>44</v>
      </c>
      <c r="N450" s="137" t="s">
        <v>53</v>
      </c>
      <c r="P450" s="138">
        <f>O450*H450</f>
        <v>0</v>
      </c>
      <c r="Q450" s="138">
        <v>0</v>
      </c>
      <c r="R450" s="138">
        <f>Q450*H450</f>
        <v>0</v>
      </c>
      <c r="S450" s="138">
        <v>0</v>
      </c>
      <c r="T450" s="139">
        <f>S450*H450</f>
        <v>0</v>
      </c>
      <c r="AR450" s="140" t="s">
        <v>153</v>
      </c>
      <c r="AT450" s="140" t="s">
        <v>148</v>
      </c>
      <c r="AU450" s="140" t="s">
        <v>92</v>
      </c>
      <c r="AY450" s="18" t="s">
        <v>146</v>
      </c>
      <c r="BE450" s="141">
        <f>IF(N450="základní",J450,0)</f>
        <v>0</v>
      </c>
      <c r="BF450" s="141">
        <f>IF(N450="snížená",J450,0)</f>
        <v>0</v>
      </c>
      <c r="BG450" s="141">
        <f>IF(N450="zákl. přenesená",J450,0)</f>
        <v>0</v>
      </c>
      <c r="BH450" s="141">
        <f>IF(N450="sníž. přenesená",J450,0)</f>
        <v>0</v>
      </c>
      <c r="BI450" s="141">
        <f>IF(N450="nulová",J450,0)</f>
        <v>0</v>
      </c>
      <c r="BJ450" s="18" t="s">
        <v>90</v>
      </c>
      <c r="BK450" s="141">
        <f>ROUND(I450*H450,2)</f>
        <v>0</v>
      </c>
      <c r="BL450" s="18" t="s">
        <v>153</v>
      </c>
      <c r="BM450" s="140" t="s">
        <v>1011</v>
      </c>
    </row>
    <row r="451" spans="2:65" s="1" customFormat="1" ht="11.25">
      <c r="B451" s="34"/>
      <c r="D451" s="142" t="s">
        <v>155</v>
      </c>
      <c r="F451" s="143" t="s">
        <v>1012</v>
      </c>
      <c r="I451" s="144"/>
      <c r="L451" s="34"/>
      <c r="M451" s="145"/>
      <c r="T451" s="55"/>
      <c r="AT451" s="18" t="s">
        <v>155</v>
      </c>
      <c r="AU451" s="18" t="s">
        <v>92</v>
      </c>
    </row>
    <row r="452" spans="2:65" s="12" customFormat="1" ht="11.25">
      <c r="B452" s="148"/>
      <c r="D452" s="146" t="s">
        <v>159</v>
      </c>
      <c r="E452" s="149" t="s">
        <v>44</v>
      </c>
      <c r="F452" s="150" t="s">
        <v>880</v>
      </c>
      <c r="H452" s="149" t="s">
        <v>44</v>
      </c>
      <c r="I452" s="151"/>
      <c r="L452" s="148"/>
      <c r="M452" s="152"/>
      <c r="T452" s="153"/>
      <c r="AT452" s="149" t="s">
        <v>159</v>
      </c>
      <c r="AU452" s="149" t="s">
        <v>92</v>
      </c>
      <c r="AV452" s="12" t="s">
        <v>90</v>
      </c>
      <c r="AW452" s="12" t="s">
        <v>42</v>
      </c>
      <c r="AX452" s="12" t="s">
        <v>82</v>
      </c>
      <c r="AY452" s="149" t="s">
        <v>146</v>
      </c>
    </row>
    <row r="453" spans="2:65" s="13" customFormat="1" ht="11.25">
      <c r="B453" s="154"/>
      <c r="D453" s="146" t="s">
        <v>159</v>
      </c>
      <c r="E453" s="155" t="s">
        <v>44</v>
      </c>
      <c r="F453" s="156" t="s">
        <v>1008</v>
      </c>
      <c r="H453" s="157">
        <v>0.89300000000000002</v>
      </c>
      <c r="I453" s="158"/>
      <c r="L453" s="154"/>
      <c r="M453" s="159"/>
      <c r="T453" s="160"/>
      <c r="AT453" s="155" t="s">
        <v>159</v>
      </c>
      <c r="AU453" s="155" t="s">
        <v>92</v>
      </c>
      <c r="AV453" s="13" t="s">
        <v>92</v>
      </c>
      <c r="AW453" s="13" t="s">
        <v>42</v>
      </c>
      <c r="AX453" s="13" t="s">
        <v>90</v>
      </c>
      <c r="AY453" s="155" t="s">
        <v>146</v>
      </c>
    </row>
    <row r="454" spans="2:65" s="1" customFormat="1" ht="16.5" customHeight="1">
      <c r="B454" s="34"/>
      <c r="C454" s="129" t="s">
        <v>588</v>
      </c>
      <c r="D454" s="129" t="s">
        <v>148</v>
      </c>
      <c r="E454" s="130" t="s">
        <v>1013</v>
      </c>
      <c r="F454" s="131" t="s">
        <v>1014</v>
      </c>
      <c r="G454" s="132" t="s">
        <v>295</v>
      </c>
      <c r="H454" s="133">
        <v>0.03</v>
      </c>
      <c r="I454" s="134"/>
      <c r="J454" s="135">
        <f>ROUND(I454*H454,2)</f>
        <v>0</v>
      </c>
      <c r="K454" s="131" t="s">
        <v>152</v>
      </c>
      <c r="L454" s="34"/>
      <c r="M454" s="136" t="s">
        <v>44</v>
      </c>
      <c r="N454" s="137" t="s">
        <v>53</v>
      </c>
      <c r="P454" s="138">
        <f>O454*H454</f>
        <v>0</v>
      </c>
      <c r="Q454" s="138">
        <v>1.06277</v>
      </c>
      <c r="R454" s="138">
        <f>Q454*H454</f>
        <v>3.1883099999999998E-2</v>
      </c>
      <c r="S454" s="138">
        <v>0</v>
      </c>
      <c r="T454" s="139">
        <f>S454*H454</f>
        <v>0</v>
      </c>
      <c r="AR454" s="140" t="s">
        <v>153</v>
      </c>
      <c r="AT454" s="140" t="s">
        <v>148</v>
      </c>
      <c r="AU454" s="140" t="s">
        <v>92</v>
      </c>
      <c r="AY454" s="18" t="s">
        <v>146</v>
      </c>
      <c r="BE454" s="141">
        <f>IF(N454="základní",J454,0)</f>
        <v>0</v>
      </c>
      <c r="BF454" s="141">
        <f>IF(N454="snížená",J454,0)</f>
        <v>0</v>
      </c>
      <c r="BG454" s="141">
        <f>IF(N454="zákl. přenesená",J454,0)</f>
        <v>0</v>
      </c>
      <c r="BH454" s="141">
        <f>IF(N454="sníž. přenesená",J454,0)</f>
        <v>0</v>
      </c>
      <c r="BI454" s="141">
        <f>IF(N454="nulová",J454,0)</f>
        <v>0</v>
      </c>
      <c r="BJ454" s="18" t="s">
        <v>90</v>
      </c>
      <c r="BK454" s="141">
        <f>ROUND(I454*H454,2)</f>
        <v>0</v>
      </c>
      <c r="BL454" s="18" t="s">
        <v>153</v>
      </c>
      <c r="BM454" s="140" t="s">
        <v>1015</v>
      </c>
    </row>
    <row r="455" spans="2:65" s="1" customFormat="1" ht="11.25">
      <c r="B455" s="34"/>
      <c r="D455" s="142" t="s">
        <v>155</v>
      </c>
      <c r="F455" s="143" t="s">
        <v>1016</v>
      </c>
      <c r="I455" s="144"/>
      <c r="L455" s="34"/>
      <c r="M455" s="145"/>
      <c r="T455" s="55"/>
      <c r="AT455" s="18" t="s">
        <v>155</v>
      </c>
      <c r="AU455" s="18" t="s">
        <v>92</v>
      </c>
    </row>
    <row r="456" spans="2:65" s="12" customFormat="1" ht="11.25">
      <c r="B456" s="148"/>
      <c r="D456" s="146" t="s">
        <v>159</v>
      </c>
      <c r="E456" s="149" t="s">
        <v>44</v>
      </c>
      <c r="F456" s="150" t="s">
        <v>880</v>
      </c>
      <c r="H456" s="149" t="s">
        <v>44</v>
      </c>
      <c r="I456" s="151"/>
      <c r="L456" s="148"/>
      <c r="M456" s="152"/>
      <c r="T456" s="153"/>
      <c r="AT456" s="149" t="s">
        <v>159</v>
      </c>
      <c r="AU456" s="149" t="s">
        <v>92</v>
      </c>
      <c r="AV456" s="12" t="s">
        <v>90</v>
      </c>
      <c r="AW456" s="12" t="s">
        <v>42</v>
      </c>
      <c r="AX456" s="12" t="s">
        <v>82</v>
      </c>
      <c r="AY456" s="149" t="s">
        <v>146</v>
      </c>
    </row>
    <row r="457" spans="2:65" s="13" customFormat="1" ht="11.25">
      <c r="B457" s="154"/>
      <c r="D457" s="146" t="s">
        <v>159</v>
      </c>
      <c r="E457" s="155" t="s">
        <v>44</v>
      </c>
      <c r="F457" s="156" t="s">
        <v>1017</v>
      </c>
      <c r="H457" s="157">
        <v>0.03</v>
      </c>
      <c r="I457" s="158"/>
      <c r="L457" s="154"/>
      <c r="M457" s="159"/>
      <c r="T457" s="160"/>
      <c r="AT457" s="155" t="s">
        <v>159</v>
      </c>
      <c r="AU457" s="155" t="s">
        <v>92</v>
      </c>
      <c r="AV457" s="13" t="s">
        <v>92</v>
      </c>
      <c r="AW457" s="13" t="s">
        <v>42</v>
      </c>
      <c r="AX457" s="13" t="s">
        <v>90</v>
      </c>
      <c r="AY457" s="155" t="s">
        <v>146</v>
      </c>
    </row>
    <row r="458" spans="2:65" s="1" customFormat="1" ht="16.5" customHeight="1">
      <c r="B458" s="34"/>
      <c r="C458" s="129" t="s">
        <v>595</v>
      </c>
      <c r="D458" s="129" t="s">
        <v>148</v>
      </c>
      <c r="E458" s="130" t="s">
        <v>1018</v>
      </c>
      <c r="F458" s="131" t="s">
        <v>1019</v>
      </c>
      <c r="G458" s="132" t="s">
        <v>151</v>
      </c>
      <c r="H458" s="133">
        <v>105.98</v>
      </c>
      <c r="I458" s="134"/>
      <c r="J458" s="135">
        <f>ROUND(I458*H458,2)</f>
        <v>0</v>
      </c>
      <c r="K458" s="131" t="s">
        <v>44</v>
      </c>
      <c r="L458" s="34"/>
      <c r="M458" s="136" t="s">
        <v>44</v>
      </c>
      <c r="N458" s="137" t="s">
        <v>53</v>
      </c>
      <c r="P458" s="138">
        <f>O458*H458</f>
        <v>0</v>
      </c>
      <c r="Q458" s="138">
        <v>1.634E-2</v>
      </c>
      <c r="R458" s="138">
        <f>Q458*H458</f>
        <v>1.7317132000000002</v>
      </c>
      <c r="S458" s="138">
        <v>0</v>
      </c>
      <c r="T458" s="139">
        <f>S458*H458</f>
        <v>0</v>
      </c>
      <c r="AR458" s="140" t="s">
        <v>153</v>
      </c>
      <c r="AT458" s="140" t="s">
        <v>148</v>
      </c>
      <c r="AU458" s="140" t="s">
        <v>92</v>
      </c>
      <c r="AY458" s="18" t="s">
        <v>146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90</v>
      </c>
      <c r="BK458" s="141">
        <f>ROUND(I458*H458,2)</f>
        <v>0</v>
      </c>
      <c r="BL458" s="18" t="s">
        <v>153</v>
      </c>
      <c r="BM458" s="140" t="s">
        <v>1020</v>
      </c>
    </row>
    <row r="459" spans="2:65" s="12" customFormat="1" ht="11.25">
      <c r="B459" s="148"/>
      <c r="D459" s="146" t="s">
        <v>159</v>
      </c>
      <c r="E459" s="149" t="s">
        <v>44</v>
      </c>
      <c r="F459" s="150" t="s">
        <v>275</v>
      </c>
      <c r="H459" s="149" t="s">
        <v>44</v>
      </c>
      <c r="I459" s="151"/>
      <c r="L459" s="148"/>
      <c r="M459" s="152"/>
      <c r="T459" s="153"/>
      <c r="AT459" s="149" t="s">
        <v>159</v>
      </c>
      <c r="AU459" s="149" t="s">
        <v>92</v>
      </c>
      <c r="AV459" s="12" t="s">
        <v>90</v>
      </c>
      <c r="AW459" s="12" t="s">
        <v>42</v>
      </c>
      <c r="AX459" s="12" t="s">
        <v>82</v>
      </c>
      <c r="AY459" s="149" t="s">
        <v>146</v>
      </c>
    </row>
    <row r="460" spans="2:65" s="12" customFormat="1" ht="11.25">
      <c r="B460" s="148"/>
      <c r="D460" s="146" t="s">
        <v>159</v>
      </c>
      <c r="E460" s="149" t="s">
        <v>44</v>
      </c>
      <c r="F460" s="150" t="s">
        <v>1021</v>
      </c>
      <c r="H460" s="149" t="s">
        <v>44</v>
      </c>
      <c r="I460" s="151"/>
      <c r="L460" s="148"/>
      <c r="M460" s="152"/>
      <c r="T460" s="153"/>
      <c r="AT460" s="149" t="s">
        <v>159</v>
      </c>
      <c r="AU460" s="149" t="s">
        <v>92</v>
      </c>
      <c r="AV460" s="12" t="s">
        <v>90</v>
      </c>
      <c r="AW460" s="12" t="s">
        <v>42</v>
      </c>
      <c r="AX460" s="12" t="s">
        <v>82</v>
      </c>
      <c r="AY460" s="149" t="s">
        <v>146</v>
      </c>
    </row>
    <row r="461" spans="2:65" s="13" customFormat="1" ht="11.25">
      <c r="B461" s="154"/>
      <c r="D461" s="146" t="s">
        <v>159</v>
      </c>
      <c r="E461" s="155" t="s">
        <v>44</v>
      </c>
      <c r="F461" s="156" t="s">
        <v>460</v>
      </c>
      <c r="H461" s="157">
        <v>24.3</v>
      </c>
      <c r="I461" s="158"/>
      <c r="L461" s="154"/>
      <c r="M461" s="159"/>
      <c r="T461" s="160"/>
      <c r="AT461" s="155" t="s">
        <v>159</v>
      </c>
      <c r="AU461" s="155" t="s">
        <v>92</v>
      </c>
      <c r="AV461" s="13" t="s">
        <v>92</v>
      </c>
      <c r="AW461" s="13" t="s">
        <v>42</v>
      </c>
      <c r="AX461" s="13" t="s">
        <v>82</v>
      </c>
      <c r="AY461" s="155" t="s">
        <v>146</v>
      </c>
    </row>
    <row r="462" spans="2:65" s="13" customFormat="1" ht="11.25">
      <c r="B462" s="154"/>
      <c r="D462" s="146" t="s">
        <v>159</v>
      </c>
      <c r="E462" s="155" t="s">
        <v>44</v>
      </c>
      <c r="F462" s="156" t="s">
        <v>462</v>
      </c>
      <c r="H462" s="157">
        <v>23.95</v>
      </c>
      <c r="I462" s="158"/>
      <c r="L462" s="154"/>
      <c r="M462" s="159"/>
      <c r="T462" s="160"/>
      <c r="AT462" s="155" t="s">
        <v>159</v>
      </c>
      <c r="AU462" s="155" t="s">
        <v>92</v>
      </c>
      <c r="AV462" s="13" t="s">
        <v>92</v>
      </c>
      <c r="AW462" s="13" t="s">
        <v>42</v>
      </c>
      <c r="AX462" s="13" t="s">
        <v>82</v>
      </c>
      <c r="AY462" s="155" t="s">
        <v>146</v>
      </c>
    </row>
    <row r="463" spans="2:65" s="13" customFormat="1" ht="11.25">
      <c r="B463" s="154"/>
      <c r="D463" s="146" t="s">
        <v>159</v>
      </c>
      <c r="E463" s="155" t="s">
        <v>44</v>
      </c>
      <c r="F463" s="156" t="s">
        <v>463</v>
      </c>
      <c r="H463" s="157">
        <v>57.73</v>
      </c>
      <c r="I463" s="158"/>
      <c r="L463" s="154"/>
      <c r="M463" s="159"/>
      <c r="T463" s="160"/>
      <c r="AT463" s="155" t="s">
        <v>159</v>
      </c>
      <c r="AU463" s="155" t="s">
        <v>92</v>
      </c>
      <c r="AV463" s="13" t="s">
        <v>92</v>
      </c>
      <c r="AW463" s="13" t="s">
        <v>42</v>
      </c>
      <c r="AX463" s="13" t="s">
        <v>82</v>
      </c>
      <c r="AY463" s="155" t="s">
        <v>146</v>
      </c>
    </row>
    <row r="464" spans="2:65" s="14" customFormat="1" ht="11.25">
      <c r="B464" s="161"/>
      <c r="D464" s="146" t="s">
        <v>159</v>
      </c>
      <c r="E464" s="162" t="s">
        <v>44</v>
      </c>
      <c r="F464" s="163" t="s">
        <v>281</v>
      </c>
      <c r="H464" s="164">
        <v>105.97999999999999</v>
      </c>
      <c r="I464" s="165"/>
      <c r="L464" s="161"/>
      <c r="M464" s="166"/>
      <c r="T464" s="167"/>
      <c r="AT464" s="162" t="s">
        <v>159</v>
      </c>
      <c r="AU464" s="162" t="s">
        <v>92</v>
      </c>
      <c r="AV464" s="14" t="s">
        <v>153</v>
      </c>
      <c r="AW464" s="14" t="s">
        <v>42</v>
      </c>
      <c r="AX464" s="14" t="s">
        <v>90</v>
      </c>
      <c r="AY464" s="162" t="s">
        <v>146</v>
      </c>
    </row>
    <row r="465" spans="2:65" s="1" customFormat="1" ht="16.5" customHeight="1">
      <c r="B465" s="34"/>
      <c r="C465" s="129" t="s">
        <v>603</v>
      </c>
      <c r="D465" s="129" t="s">
        <v>148</v>
      </c>
      <c r="E465" s="130" t="s">
        <v>1022</v>
      </c>
      <c r="F465" s="131" t="s">
        <v>1023</v>
      </c>
      <c r="G465" s="132" t="s">
        <v>151</v>
      </c>
      <c r="H465" s="133">
        <v>336.9</v>
      </c>
      <c r="I465" s="134"/>
      <c r="J465" s="135">
        <f>ROUND(I465*H465,2)</f>
        <v>0</v>
      </c>
      <c r="K465" s="131" t="s">
        <v>44</v>
      </c>
      <c r="L465" s="34"/>
      <c r="M465" s="136" t="s">
        <v>44</v>
      </c>
      <c r="N465" s="137" t="s">
        <v>53</v>
      </c>
      <c r="P465" s="138">
        <f>O465*H465</f>
        <v>0</v>
      </c>
      <c r="Q465" s="138">
        <v>2.334E-2</v>
      </c>
      <c r="R465" s="138">
        <f>Q465*H465</f>
        <v>7.8632459999999993</v>
      </c>
      <c r="S465" s="138">
        <v>0</v>
      </c>
      <c r="T465" s="139">
        <f>S465*H465</f>
        <v>0</v>
      </c>
      <c r="AR465" s="140" t="s">
        <v>153</v>
      </c>
      <c r="AT465" s="140" t="s">
        <v>148</v>
      </c>
      <c r="AU465" s="140" t="s">
        <v>92</v>
      </c>
      <c r="AY465" s="18" t="s">
        <v>146</v>
      </c>
      <c r="BE465" s="141">
        <f>IF(N465="základní",J465,0)</f>
        <v>0</v>
      </c>
      <c r="BF465" s="141">
        <f>IF(N465="snížená",J465,0)</f>
        <v>0</v>
      </c>
      <c r="BG465" s="141">
        <f>IF(N465="zákl. přenesená",J465,0)</f>
        <v>0</v>
      </c>
      <c r="BH465" s="141">
        <f>IF(N465="sníž. přenesená",J465,0)</f>
        <v>0</v>
      </c>
      <c r="BI465" s="141">
        <f>IF(N465="nulová",J465,0)</f>
        <v>0</v>
      </c>
      <c r="BJ465" s="18" t="s">
        <v>90</v>
      </c>
      <c r="BK465" s="141">
        <f>ROUND(I465*H465,2)</f>
        <v>0</v>
      </c>
      <c r="BL465" s="18" t="s">
        <v>153</v>
      </c>
      <c r="BM465" s="140" t="s">
        <v>1024</v>
      </c>
    </row>
    <row r="466" spans="2:65" s="12" customFormat="1" ht="11.25">
      <c r="B466" s="148"/>
      <c r="D466" s="146" t="s">
        <v>159</v>
      </c>
      <c r="E466" s="149" t="s">
        <v>44</v>
      </c>
      <c r="F466" s="150" t="s">
        <v>929</v>
      </c>
      <c r="H466" s="149" t="s">
        <v>44</v>
      </c>
      <c r="I466" s="151"/>
      <c r="L466" s="148"/>
      <c r="M466" s="152"/>
      <c r="T466" s="153"/>
      <c r="AT466" s="149" t="s">
        <v>159</v>
      </c>
      <c r="AU466" s="149" t="s">
        <v>92</v>
      </c>
      <c r="AV466" s="12" t="s">
        <v>90</v>
      </c>
      <c r="AW466" s="12" t="s">
        <v>42</v>
      </c>
      <c r="AX466" s="12" t="s">
        <v>82</v>
      </c>
      <c r="AY466" s="149" t="s">
        <v>146</v>
      </c>
    </row>
    <row r="467" spans="2:65" s="13" customFormat="1" ht="11.25">
      <c r="B467" s="154"/>
      <c r="D467" s="146" t="s">
        <v>159</v>
      </c>
      <c r="E467" s="155" t="s">
        <v>44</v>
      </c>
      <c r="F467" s="156" t="s">
        <v>1025</v>
      </c>
      <c r="H467" s="157">
        <v>336.9</v>
      </c>
      <c r="I467" s="158"/>
      <c r="L467" s="154"/>
      <c r="M467" s="159"/>
      <c r="T467" s="160"/>
      <c r="AT467" s="155" t="s">
        <v>159</v>
      </c>
      <c r="AU467" s="155" t="s">
        <v>92</v>
      </c>
      <c r="AV467" s="13" t="s">
        <v>92</v>
      </c>
      <c r="AW467" s="13" t="s">
        <v>42</v>
      </c>
      <c r="AX467" s="13" t="s">
        <v>90</v>
      </c>
      <c r="AY467" s="155" t="s">
        <v>146</v>
      </c>
    </row>
    <row r="468" spans="2:65" s="11" customFormat="1" ht="22.9" customHeight="1">
      <c r="B468" s="117"/>
      <c r="D468" s="118" t="s">
        <v>81</v>
      </c>
      <c r="E468" s="127" t="s">
        <v>203</v>
      </c>
      <c r="F468" s="127" t="s">
        <v>1026</v>
      </c>
      <c r="I468" s="120"/>
      <c r="J468" s="128">
        <f>BK468</f>
        <v>0</v>
      </c>
      <c r="L468" s="117"/>
      <c r="M468" s="122"/>
      <c r="P468" s="123">
        <f>SUM(P469:P504)</f>
        <v>0</v>
      </c>
      <c r="R468" s="123">
        <f>SUM(R469:R504)</f>
        <v>0.21182493999999999</v>
      </c>
      <c r="T468" s="124">
        <f>SUM(T469:T504)</f>
        <v>9.75E-3</v>
      </c>
      <c r="AR468" s="118" t="s">
        <v>90</v>
      </c>
      <c r="AT468" s="125" t="s">
        <v>81</v>
      </c>
      <c r="AU468" s="125" t="s">
        <v>90</v>
      </c>
      <c r="AY468" s="118" t="s">
        <v>146</v>
      </c>
      <c r="BK468" s="126">
        <f>SUM(BK469:BK504)</f>
        <v>0</v>
      </c>
    </row>
    <row r="469" spans="2:65" s="1" customFormat="1" ht="16.5" customHeight="1">
      <c r="B469" s="34"/>
      <c r="C469" s="129" t="s">
        <v>613</v>
      </c>
      <c r="D469" s="129" t="s">
        <v>148</v>
      </c>
      <c r="E469" s="130" t="s">
        <v>1027</v>
      </c>
      <c r="F469" s="131" t="s">
        <v>1028</v>
      </c>
      <c r="G469" s="132" t="s">
        <v>192</v>
      </c>
      <c r="H469" s="133">
        <v>40.03</v>
      </c>
      <c r="I469" s="134"/>
      <c r="J469" s="135">
        <f>ROUND(I469*H469,2)</f>
        <v>0</v>
      </c>
      <c r="K469" s="131" t="s">
        <v>152</v>
      </c>
      <c r="L469" s="34"/>
      <c r="M469" s="136" t="s">
        <v>44</v>
      </c>
      <c r="N469" s="137" t="s">
        <v>53</v>
      </c>
      <c r="P469" s="138">
        <f>O469*H469</f>
        <v>0</v>
      </c>
      <c r="Q469" s="138">
        <v>1.0000000000000001E-5</v>
      </c>
      <c r="R469" s="138">
        <f>Q469*H469</f>
        <v>4.0030000000000003E-4</v>
      </c>
      <c r="S469" s="138">
        <v>0</v>
      </c>
      <c r="T469" s="139">
        <f>S469*H469</f>
        <v>0</v>
      </c>
      <c r="AR469" s="140" t="s">
        <v>153</v>
      </c>
      <c r="AT469" s="140" t="s">
        <v>148</v>
      </c>
      <c r="AU469" s="140" t="s">
        <v>92</v>
      </c>
      <c r="AY469" s="18" t="s">
        <v>146</v>
      </c>
      <c r="BE469" s="141">
        <f>IF(N469="základní",J469,0)</f>
        <v>0</v>
      </c>
      <c r="BF469" s="141">
        <f>IF(N469="snížená",J469,0)</f>
        <v>0</v>
      </c>
      <c r="BG469" s="141">
        <f>IF(N469="zákl. přenesená",J469,0)</f>
        <v>0</v>
      </c>
      <c r="BH469" s="141">
        <f>IF(N469="sníž. přenesená",J469,0)</f>
        <v>0</v>
      </c>
      <c r="BI469" s="141">
        <f>IF(N469="nulová",J469,0)</f>
        <v>0</v>
      </c>
      <c r="BJ469" s="18" t="s">
        <v>90</v>
      </c>
      <c r="BK469" s="141">
        <f>ROUND(I469*H469,2)</f>
        <v>0</v>
      </c>
      <c r="BL469" s="18" t="s">
        <v>153</v>
      </c>
      <c r="BM469" s="140" t="s">
        <v>1029</v>
      </c>
    </row>
    <row r="470" spans="2:65" s="1" customFormat="1" ht="11.25">
      <c r="B470" s="34"/>
      <c r="D470" s="142" t="s">
        <v>155</v>
      </c>
      <c r="F470" s="143" t="s">
        <v>1030</v>
      </c>
      <c r="I470" s="144"/>
      <c r="L470" s="34"/>
      <c r="M470" s="145"/>
      <c r="T470" s="55"/>
      <c r="AT470" s="18" t="s">
        <v>155</v>
      </c>
      <c r="AU470" s="18" t="s">
        <v>92</v>
      </c>
    </row>
    <row r="471" spans="2:65" s="12" customFormat="1" ht="11.25">
      <c r="B471" s="148"/>
      <c r="D471" s="146" t="s">
        <v>159</v>
      </c>
      <c r="E471" s="149" t="s">
        <v>44</v>
      </c>
      <c r="F471" s="150" t="s">
        <v>689</v>
      </c>
      <c r="H471" s="149" t="s">
        <v>44</v>
      </c>
      <c r="I471" s="151"/>
      <c r="L471" s="148"/>
      <c r="M471" s="152"/>
      <c r="T471" s="153"/>
      <c r="AT471" s="149" t="s">
        <v>159</v>
      </c>
      <c r="AU471" s="149" t="s">
        <v>92</v>
      </c>
      <c r="AV471" s="12" t="s">
        <v>90</v>
      </c>
      <c r="AW471" s="12" t="s">
        <v>42</v>
      </c>
      <c r="AX471" s="12" t="s">
        <v>82</v>
      </c>
      <c r="AY471" s="149" t="s">
        <v>146</v>
      </c>
    </row>
    <row r="472" spans="2:65" s="13" customFormat="1" ht="22.5">
      <c r="B472" s="154"/>
      <c r="D472" s="146" t="s">
        <v>159</v>
      </c>
      <c r="E472" s="155" t="s">
        <v>44</v>
      </c>
      <c r="F472" s="156" t="s">
        <v>1031</v>
      </c>
      <c r="H472" s="157">
        <v>40.03</v>
      </c>
      <c r="I472" s="158"/>
      <c r="L472" s="154"/>
      <c r="M472" s="159"/>
      <c r="T472" s="160"/>
      <c r="AT472" s="155" t="s">
        <v>159</v>
      </c>
      <c r="AU472" s="155" t="s">
        <v>92</v>
      </c>
      <c r="AV472" s="13" t="s">
        <v>92</v>
      </c>
      <c r="AW472" s="13" t="s">
        <v>42</v>
      </c>
      <c r="AX472" s="13" t="s">
        <v>90</v>
      </c>
      <c r="AY472" s="155" t="s">
        <v>146</v>
      </c>
    </row>
    <row r="473" spans="2:65" s="1" customFormat="1" ht="16.5" customHeight="1">
      <c r="B473" s="34"/>
      <c r="C473" s="178" t="s">
        <v>623</v>
      </c>
      <c r="D473" s="178" t="s">
        <v>720</v>
      </c>
      <c r="E473" s="179" t="s">
        <v>1032</v>
      </c>
      <c r="F473" s="180" t="s">
        <v>1033</v>
      </c>
      <c r="G473" s="181" t="s">
        <v>192</v>
      </c>
      <c r="H473" s="182">
        <v>42.031999999999996</v>
      </c>
      <c r="I473" s="183"/>
      <c r="J473" s="184">
        <f>ROUND(I473*H473,2)</f>
        <v>0</v>
      </c>
      <c r="K473" s="180" t="s">
        <v>152</v>
      </c>
      <c r="L473" s="185"/>
      <c r="M473" s="186" t="s">
        <v>44</v>
      </c>
      <c r="N473" s="187" t="s">
        <v>53</v>
      </c>
      <c r="P473" s="138">
        <f>O473*H473</f>
        <v>0</v>
      </c>
      <c r="Q473" s="138">
        <v>4.2700000000000004E-3</v>
      </c>
      <c r="R473" s="138">
        <f>Q473*H473</f>
        <v>0.17947663999999999</v>
      </c>
      <c r="S473" s="138">
        <v>0</v>
      </c>
      <c r="T473" s="139">
        <f>S473*H473</f>
        <v>0</v>
      </c>
      <c r="AR473" s="140" t="s">
        <v>203</v>
      </c>
      <c r="AT473" s="140" t="s">
        <v>720</v>
      </c>
      <c r="AU473" s="140" t="s">
        <v>92</v>
      </c>
      <c r="AY473" s="18" t="s">
        <v>146</v>
      </c>
      <c r="BE473" s="141">
        <f>IF(N473="základní",J473,0)</f>
        <v>0</v>
      </c>
      <c r="BF473" s="141">
        <f>IF(N473="snížená",J473,0)</f>
        <v>0</v>
      </c>
      <c r="BG473" s="141">
        <f>IF(N473="zákl. přenesená",J473,0)</f>
        <v>0</v>
      </c>
      <c r="BH473" s="141">
        <f>IF(N473="sníž. přenesená",J473,0)</f>
        <v>0</v>
      </c>
      <c r="BI473" s="141">
        <f>IF(N473="nulová",J473,0)</f>
        <v>0</v>
      </c>
      <c r="BJ473" s="18" t="s">
        <v>90</v>
      </c>
      <c r="BK473" s="141">
        <f>ROUND(I473*H473,2)</f>
        <v>0</v>
      </c>
      <c r="BL473" s="18" t="s">
        <v>153</v>
      </c>
      <c r="BM473" s="140" t="s">
        <v>1034</v>
      </c>
    </row>
    <row r="474" spans="2:65" s="1" customFormat="1" ht="19.5">
      <c r="B474" s="34"/>
      <c r="D474" s="146" t="s">
        <v>157</v>
      </c>
      <c r="F474" s="147" t="s">
        <v>956</v>
      </c>
      <c r="I474" s="144"/>
      <c r="L474" s="34"/>
      <c r="M474" s="145"/>
      <c r="T474" s="55"/>
      <c r="AT474" s="18" t="s">
        <v>157</v>
      </c>
      <c r="AU474" s="18" t="s">
        <v>92</v>
      </c>
    </row>
    <row r="475" spans="2:65" s="12" customFormat="1" ht="11.25">
      <c r="B475" s="148"/>
      <c r="D475" s="146" t="s">
        <v>159</v>
      </c>
      <c r="E475" s="149" t="s">
        <v>44</v>
      </c>
      <c r="F475" s="150" t="s">
        <v>689</v>
      </c>
      <c r="H475" s="149" t="s">
        <v>44</v>
      </c>
      <c r="I475" s="151"/>
      <c r="L475" s="148"/>
      <c r="M475" s="152"/>
      <c r="T475" s="153"/>
      <c r="AT475" s="149" t="s">
        <v>159</v>
      </c>
      <c r="AU475" s="149" t="s">
        <v>92</v>
      </c>
      <c r="AV475" s="12" t="s">
        <v>90</v>
      </c>
      <c r="AW475" s="12" t="s">
        <v>42</v>
      </c>
      <c r="AX475" s="12" t="s">
        <v>82</v>
      </c>
      <c r="AY475" s="149" t="s">
        <v>146</v>
      </c>
    </row>
    <row r="476" spans="2:65" s="13" customFormat="1" ht="22.5">
      <c r="B476" s="154"/>
      <c r="D476" s="146" t="s">
        <v>159</v>
      </c>
      <c r="E476" s="155" t="s">
        <v>44</v>
      </c>
      <c r="F476" s="156" t="s">
        <v>1031</v>
      </c>
      <c r="H476" s="157">
        <v>40.03</v>
      </c>
      <c r="I476" s="158"/>
      <c r="L476" s="154"/>
      <c r="M476" s="159"/>
      <c r="T476" s="160"/>
      <c r="AT476" s="155" t="s">
        <v>159</v>
      </c>
      <c r="AU476" s="155" t="s">
        <v>92</v>
      </c>
      <c r="AV476" s="13" t="s">
        <v>92</v>
      </c>
      <c r="AW476" s="13" t="s">
        <v>42</v>
      </c>
      <c r="AX476" s="13" t="s">
        <v>90</v>
      </c>
      <c r="AY476" s="155" t="s">
        <v>146</v>
      </c>
    </row>
    <row r="477" spans="2:65" s="13" customFormat="1" ht="11.25">
      <c r="B477" s="154"/>
      <c r="D477" s="146" t="s">
        <v>159</v>
      </c>
      <c r="F477" s="156" t="s">
        <v>1035</v>
      </c>
      <c r="H477" s="157">
        <v>42.031999999999996</v>
      </c>
      <c r="I477" s="158"/>
      <c r="L477" s="154"/>
      <c r="M477" s="159"/>
      <c r="T477" s="160"/>
      <c r="AT477" s="155" t="s">
        <v>159</v>
      </c>
      <c r="AU477" s="155" t="s">
        <v>92</v>
      </c>
      <c r="AV477" s="13" t="s">
        <v>92</v>
      </c>
      <c r="AW477" s="13" t="s">
        <v>4</v>
      </c>
      <c r="AX477" s="13" t="s">
        <v>90</v>
      </c>
      <c r="AY477" s="155" t="s">
        <v>146</v>
      </c>
    </row>
    <row r="478" spans="2:65" s="1" customFormat="1" ht="24.2" customHeight="1">
      <c r="B478" s="34"/>
      <c r="C478" s="129" t="s">
        <v>628</v>
      </c>
      <c r="D478" s="129" t="s">
        <v>148</v>
      </c>
      <c r="E478" s="130" t="s">
        <v>1036</v>
      </c>
      <c r="F478" s="131" t="s">
        <v>1037</v>
      </c>
      <c r="G478" s="132" t="s">
        <v>381</v>
      </c>
      <c r="H478" s="133">
        <v>14</v>
      </c>
      <c r="I478" s="134"/>
      <c r="J478" s="135">
        <f>ROUND(I478*H478,2)</f>
        <v>0</v>
      </c>
      <c r="K478" s="131" t="s">
        <v>152</v>
      </c>
      <c r="L478" s="34"/>
      <c r="M478" s="136" t="s">
        <v>44</v>
      </c>
      <c r="N478" s="137" t="s">
        <v>53</v>
      </c>
      <c r="P478" s="138">
        <f>O478*H478</f>
        <v>0</v>
      </c>
      <c r="Q478" s="138">
        <v>0</v>
      </c>
      <c r="R478" s="138">
        <f>Q478*H478</f>
        <v>0</v>
      </c>
      <c r="S478" s="138">
        <v>0</v>
      </c>
      <c r="T478" s="139">
        <f>S478*H478</f>
        <v>0</v>
      </c>
      <c r="AR478" s="140" t="s">
        <v>153</v>
      </c>
      <c r="AT478" s="140" t="s">
        <v>148</v>
      </c>
      <c r="AU478" s="140" t="s">
        <v>92</v>
      </c>
      <c r="AY478" s="18" t="s">
        <v>146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8" t="s">
        <v>90</v>
      </c>
      <c r="BK478" s="141">
        <f>ROUND(I478*H478,2)</f>
        <v>0</v>
      </c>
      <c r="BL478" s="18" t="s">
        <v>153</v>
      </c>
      <c r="BM478" s="140" t="s">
        <v>1038</v>
      </c>
    </row>
    <row r="479" spans="2:65" s="1" customFormat="1" ht="11.25">
      <c r="B479" s="34"/>
      <c r="D479" s="142" t="s">
        <v>155</v>
      </c>
      <c r="F479" s="143" t="s">
        <v>1039</v>
      </c>
      <c r="I479" s="144"/>
      <c r="L479" s="34"/>
      <c r="M479" s="145"/>
      <c r="T479" s="55"/>
      <c r="AT479" s="18" t="s">
        <v>155</v>
      </c>
      <c r="AU479" s="18" t="s">
        <v>92</v>
      </c>
    </row>
    <row r="480" spans="2:65" s="12" customFormat="1" ht="11.25">
      <c r="B480" s="148"/>
      <c r="D480" s="146" t="s">
        <v>159</v>
      </c>
      <c r="E480" s="149" t="s">
        <v>44</v>
      </c>
      <c r="F480" s="150" t="s">
        <v>689</v>
      </c>
      <c r="H480" s="149" t="s">
        <v>44</v>
      </c>
      <c r="I480" s="151"/>
      <c r="L480" s="148"/>
      <c r="M480" s="152"/>
      <c r="T480" s="153"/>
      <c r="AT480" s="149" t="s">
        <v>159</v>
      </c>
      <c r="AU480" s="149" t="s">
        <v>92</v>
      </c>
      <c r="AV480" s="12" t="s">
        <v>90</v>
      </c>
      <c r="AW480" s="12" t="s">
        <v>42</v>
      </c>
      <c r="AX480" s="12" t="s">
        <v>82</v>
      </c>
      <c r="AY480" s="149" t="s">
        <v>146</v>
      </c>
    </row>
    <row r="481" spans="2:65" s="13" customFormat="1" ht="11.25">
      <c r="B481" s="154"/>
      <c r="D481" s="146" t="s">
        <v>159</v>
      </c>
      <c r="E481" s="155" t="s">
        <v>44</v>
      </c>
      <c r="F481" s="156" t="s">
        <v>1040</v>
      </c>
      <c r="H481" s="157">
        <v>14</v>
      </c>
      <c r="I481" s="158"/>
      <c r="L481" s="154"/>
      <c r="M481" s="159"/>
      <c r="T481" s="160"/>
      <c r="AT481" s="155" t="s">
        <v>159</v>
      </c>
      <c r="AU481" s="155" t="s">
        <v>92</v>
      </c>
      <c r="AV481" s="13" t="s">
        <v>92</v>
      </c>
      <c r="AW481" s="13" t="s">
        <v>42</v>
      </c>
      <c r="AX481" s="13" t="s">
        <v>90</v>
      </c>
      <c r="AY481" s="155" t="s">
        <v>146</v>
      </c>
    </row>
    <row r="482" spans="2:65" s="1" customFormat="1" ht="16.5" customHeight="1">
      <c r="B482" s="34"/>
      <c r="C482" s="178" t="s">
        <v>638</v>
      </c>
      <c r="D482" s="178" t="s">
        <v>720</v>
      </c>
      <c r="E482" s="179" t="s">
        <v>1041</v>
      </c>
      <c r="F482" s="180" t="s">
        <v>1042</v>
      </c>
      <c r="G482" s="181" t="s">
        <v>381</v>
      </c>
      <c r="H482" s="182">
        <v>1</v>
      </c>
      <c r="I482" s="183"/>
      <c r="J482" s="184">
        <f>ROUND(I482*H482,2)</f>
        <v>0</v>
      </c>
      <c r="K482" s="180" t="s">
        <v>152</v>
      </c>
      <c r="L482" s="185"/>
      <c r="M482" s="186" t="s">
        <v>44</v>
      </c>
      <c r="N482" s="187" t="s">
        <v>53</v>
      </c>
      <c r="P482" s="138">
        <f>O482*H482</f>
        <v>0</v>
      </c>
      <c r="Q482" s="138">
        <v>1.4E-3</v>
      </c>
      <c r="R482" s="138">
        <f>Q482*H482</f>
        <v>1.4E-3</v>
      </c>
      <c r="S482" s="138">
        <v>0</v>
      </c>
      <c r="T482" s="139">
        <f>S482*H482</f>
        <v>0</v>
      </c>
      <c r="AR482" s="140" t="s">
        <v>203</v>
      </c>
      <c r="AT482" s="140" t="s">
        <v>720</v>
      </c>
      <c r="AU482" s="140" t="s">
        <v>92</v>
      </c>
      <c r="AY482" s="18" t="s">
        <v>146</v>
      </c>
      <c r="BE482" s="141">
        <f>IF(N482="základní",J482,0)</f>
        <v>0</v>
      </c>
      <c r="BF482" s="141">
        <f>IF(N482="snížená",J482,0)</f>
        <v>0</v>
      </c>
      <c r="BG482" s="141">
        <f>IF(N482="zákl. přenesená",J482,0)</f>
        <v>0</v>
      </c>
      <c r="BH482" s="141">
        <f>IF(N482="sníž. přenesená",J482,0)</f>
        <v>0</v>
      </c>
      <c r="BI482" s="141">
        <f>IF(N482="nulová",J482,0)</f>
        <v>0</v>
      </c>
      <c r="BJ482" s="18" t="s">
        <v>90</v>
      </c>
      <c r="BK482" s="141">
        <f>ROUND(I482*H482,2)</f>
        <v>0</v>
      </c>
      <c r="BL482" s="18" t="s">
        <v>153</v>
      </c>
      <c r="BM482" s="140" t="s">
        <v>1043</v>
      </c>
    </row>
    <row r="483" spans="2:65" s="12" customFormat="1" ht="11.25">
      <c r="B483" s="148"/>
      <c r="D483" s="146" t="s">
        <v>159</v>
      </c>
      <c r="E483" s="149" t="s">
        <v>44</v>
      </c>
      <c r="F483" s="150" t="s">
        <v>689</v>
      </c>
      <c r="H483" s="149" t="s">
        <v>44</v>
      </c>
      <c r="I483" s="151"/>
      <c r="L483" s="148"/>
      <c r="M483" s="152"/>
      <c r="T483" s="153"/>
      <c r="AT483" s="149" t="s">
        <v>159</v>
      </c>
      <c r="AU483" s="149" t="s">
        <v>92</v>
      </c>
      <c r="AV483" s="12" t="s">
        <v>90</v>
      </c>
      <c r="AW483" s="12" t="s">
        <v>42</v>
      </c>
      <c r="AX483" s="12" t="s">
        <v>82</v>
      </c>
      <c r="AY483" s="149" t="s">
        <v>146</v>
      </c>
    </row>
    <row r="484" spans="2:65" s="13" customFormat="1" ht="11.25">
      <c r="B484" s="154"/>
      <c r="D484" s="146" t="s">
        <v>159</v>
      </c>
      <c r="E484" s="155" t="s">
        <v>44</v>
      </c>
      <c r="F484" s="156" t="s">
        <v>1044</v>
      </c>
      <c r="H484" s="157">
        <v>1</v>
      </c>
      <c r="I484" s="158"/>
      <c r="L484" s="154"/>
      <c r="M484" s="159"/>
      <c r="T484" s="160"/>
      <c r="AT484" s="155" t="s">
        <v>159</v>
      </c>
      <c r="AU484" s="155" t="s">
        <v>92</v>
      </c>
      <c r="AV484" s="13" t="s">
        <v>92</v>
      </c>
      <c r="AW484" s="13" t="s">
        <v>42</v>
      </c>
      <c r="AX484" s="13" t="s">
        <v>90</v>
      </c>
      <c r="AY484" s="155" t="s">
        <v>146</v>
      </c>
    </row>
    <row r="485" spans="2:65" s="1" customFormat="1" ht="16.5" customHeight="1">
      <c r="B485" s="34"/>
      <c r="C485" s="178" t="s">
        <v>649</v>
      </c>
      <c r="D485" s="178" t="s">
        <v>720</v>
      </c>
      <c r="E485" s="179" t="s">
        <v>1045</v>
      </c>
      <c r="F485" s="180" t="s">
        <v>1046</v>
      </c>
      <c r="G485" s="181" t="s">
        <v>381</v>
      </c>
      <c r="H485" s="182">
        <v>13</v>
      </c>
      <c r="I485" s="183"/>
      <c r="J485" s="184">
        <f>ROUND(I485*H485,2)</f>
        <v>0</v>
      </c>
      <c r="K485" s="180" t="s">
        <v>152</v>
      </c>
      <c r="L485" s="185"/>
      <c r="M485" s="186" t="s">
        <v>44</v>
      </c>
      <c r="N485" s="187" t="s">
        <v>53</v>
      </c>
      <c r="P485" s="138">
        <f>O485*H485</f>
        <v>0</v>
      </c>
      <c r="Q485" s="138">
        <v>1.4E-3</v>
      </c>
      <c r="R485" s="138">
        <f>Q485*H485</f>
        <v>1.8200000000000001E-2</v>
      </c>
      <c r="S485" s="138">
        <v>0</v>
      </c>
      <c r="T485" s="139">
        <f>S485*H485</f>
        <v>0</v>
      </c>
      <c r="AR485" s="140" t="s">
        <v>203</v>
      </c>
      <c r="AT485" s="140" t="s">
        <v>720</v>
      </c>
      <c r="AU485" s="140" t="s">
        <v>92</v>
      </c>
      <c r="AY485" s="18" t="s">
        <v>146</v>
      </c>
      <c r="BE485" s="141">
        <f>IF(N485="základní",J485,0)</f>
        <v>0</v>
      </c>
      <c r="BF485" s="141">
        <f>IF(N485="snížená",J485,0)</f>
        <v>0</v>
      </c>
      <c r="BG485" s="141">
        <f>IF(N485="zákl. přenesená",J485,0)</f>
        <v>0</v>
      </c>
      <c r="BH485" s="141">
        <f>IF(N485="sníž. přenesená",J485,0)</f>
        <v>0</v>
      </c>
      <c r="BI485" s="141">
        <f>IF(N485="nulová",J485,0)</f>
        <v>0</v>
      </c>
      <c r="BJ485" s="18" t="s">
        <v>90</v>
      </c>
      <c r="BK485" s="141">
        <f>ROUND(I485*H485,2)</f>
        <v>0</v>
      </c>
      <c r="BL485" s="18" t="s">
        <v>153</v>
      </c>
      <c r="BM485" s="140" t="s">
        <v>1047</v>
      </c>
    </row>
    <row r="486" spans="2:65" s="12" customFormat="1" ht="11.25">
      <c r="B486" s="148"/>
      <c r="D486" s="146" t="s">
        <v>159</v>
      </c>
      <c r="E486" s="149" t="s">
        <v>44</v>
      </c>
      <c r="F486" s="150" t="s">
        <v>689</v>
      </c>
      <c r="H486" s="149" t="s">
        <v>44</v>
      </c>
      <c r="I486" s="151"/>
      <c r="L486" s="148"/>
      <c r="M486" s="152"/>
      <c r="T486" s="153"/>
      <c r="AT486" s="149" t="s">
        <v>159</v>
      </c>
      <c r="AU486" s="149" t="s">
        <v>92</v>
      </c>
      <c r="AV486" s="12" t="s">
        <v>90</v>
      </c>
      <c r="AW486" s="12" t="s">
        <v>42</v>
      </c>
      <c r="AX486" s="12" t="s">
        <v>82</v>
      </c>
      <c r="AY486" s="149" t="s">
        <v>146</v>
      </c>
    </row>
    <row r="487" spans="2:65" s="12" customFormat="1" ht="11.25">
      <c r="B487" s="148"/>
      <c r="D487" s="146" t="s">
        <v>159</v>
      </c>
      <c r="E487" s="149" t="s">
        <v>44</v>
      </c>
      <c r="F487" s="150" t="s">
        <v>1048</v>
      </c>
      <c r="H487" s="149" t="s">
        <v>44</v>
      </c>
      <c r="I487" s="151"/>
      <c r="L487" s="148"/>
      <c r="M487" s="152"/>
      <c r="T487" s="153"/>
      <c r="AT487" s="149" t="s">
        <v>159</v>
      </c>
      <c r="AU487" s="149" t="s">
        <v>92</v>
      </c>
      <c r="AV487" s="12" t="s">
        <v>90</v>
      </c>
      <c r="AW487" s="12" t="s">
        <v>42</v>
      </c>
      <c r="AX487" s="12" t="s">
        <v>82</v>
      </c>
      <c r="AY487" s="149" t="s">
        <v>146</v>
      </c>
    </row>
    <row r="488" spans="2:65" s="13" customFormat="1" ht="11.25">
      <c r="B488" s="154"/>
      <c r="D488" s="146" t="s">
        <v>159</v>
      </c>
      <c r="E488" s="155" t="s">
        <v>44</v>
      </c>
      <c r="F488" s="156" t="s">
        <v>1049</v>
      </c>
      <c r="H488" s="157">
        <v>3</v>
      </c>
      <c r="I488" s="158"/>
      <c r="L488" s="154"/>
      <c r="M488" s="159"/>
      <c r="T488" s="160"/>
      <c r="AT488" s="155" t="s">
        <v>159</v>
      </c>
      <c r="AU488" s="155" t="s">
        <v>92</v>
      </c>
      <c r="AV488" s="13" t="s">
        <v>92</v>
      </c>
      <c r="AW488" s="13" t="s">
        <v>42</v>
      </c>
      <c r="AX488" s="13" t="s">
        <v>82</v>
      </c>
      <c r="AY488" s="155" t="s">
        <v>146</v>
      </c>
    </row>
    <row r="489" spans="2:65" s="13" customFormat="1" ht="11.25">
      <c r="B489" s="154"/>
      <c r="D489" s="146" t="s">
        <v>159</v>
      </c>
      <c r="E489" s="155" t="s">
        <v>44</v>
      </c>
      <c r="F489" s="156" t="s">
        <v>1050</v>
      </c>
      <c r="H489" s="157">
        <v>10</v>
      </c>
      <c r="I489" s="158"/>
      <c r="L489" s="154"/>
      <c r="M489" s="159"/>
      <c r="T489" s="160"/>
      <c r="AT489" s="155" t="s">
        <v>159</v>
      </c>
      <c r="AU489" s="155" t="s">
        <v>92</v>
      </c>
      <c r="AV489" s="13" t="s">
        <v>92</v>
      </c>
      <c r="AW489" s="13" t="s">
        <v>42</v>
      </c>
      <c r="AX489" s="13" t="s">
        <v>82</v>
      </c>
      <c r="AY489" s="155" t="s">
        <v>146</v>
      </c>
    </row>
    <row r="490" spans="2:65" s="14" customFormat="1" ht="11.25">
      <c r="B490" s="161"/>
      <c r="D490" s="146" t="s">
        <v>159</v>
      </c>
      <c r="E490" s="162" t="s">
        <v>44</v>
      </c>
      <c r="F490" s="163" t="s">
        <v>281</v>
      </c>
      <c r="H490" s="164">
        <v>13</v>
      </c>
      <c r="I490" s="165"/>
      <c r="L490" s="161"/>
      <c r="M490" s="166"/>
      <c r="T490" s="167"/>
      <c r="AT490" s="162" t="s">
        <v>159</v>
      </c>
      <c r="AU490" s="162" t="s">
        <v>92</v>
      </c>
      <c r="AV490" s="14" t="s">
        <v>153</v>
      </c>
      <c r="AW490" s="14" t="s">
        <v>42</v>
      </c>
      <c r="AX490" s="14" t="s">
        <v>90</v>
      </c>
      <c r="AY490" s="162" t="s">
        <v>146</v>
      </c>
    </row>
    <row r="491" spans="2:65" s="1" customFormat="1" ht="24.2" customHeight="1">
      <c r="B491" s="34"/>
      <c r="C491" s="129" t="s">
        <v>1051</v>
      </c>
      <c r="D491" s="129" t="s">
        <v>148</v>
      </c>
      <c r="E491" s="130" t="s">
        <v>1052</v>
      </c>
      <c r="F491" s="131" t="s">
        <v>1053</v>
      </c>
      <c r="G491" s="132" t="s">
        <v>381</v>
      </c>
      <c r="H491" s="133">
        <v>3</v>
      </c>
      <c r="I491" s="134"/>
      <c r="J491" s="135">
        <f>ROUND(I491*H491,2)</f>
        <v>0</v>
      </c>
      <c r="K491" s="131" t="s">
        <v>152</v>
      </c>
      <c r="L491" s="34"/>
      <c r="M491" s="136" t="s">
        <v>44</v>
      </c>
      <c r="N491" s="137" t="s">
        <v>53</v>
      </c>
      <c r="P491" s="138">
        <f>O491*H491</f>
        <v>0</v>
      </c>
      <c r="Q491" s="138">
        <v>0</v>
      </c>
      <c r="R491" s="138">
        <f>Q491*H491</f>
        <v>0</v>
      </c>
      <c r="S491" s="138">
        <v>0</v>
      </c>
      <c r="T491" s="139">
        <f>S491*H491</f>
        <v>0</v>
      </c>
      <c r="AR491" s="140" t="s">
        <v>153</v>
      </c>
      <c r="AT491" s="140" t="s">
        <v>148</v>
      </c>
      <c r="AU491" s="140" t="s">
        <v>92</v>
      </c>
      <c r="AY491" s="18" t="s">
        <v>146</v>
      </c>
      <c r="BE491" s="141">
        <f>IF(N491="základní",J491,0)</f>
        <v>0</v>
      </c>
      <c r="BF491" s="141">
        <f>IF(N491="snížená",J491,0)</f>
        <v>0</v>
      </c>
      <c r="BG491" s="141">
        <f>IF(N491="zákl. přenesená",J491,0)</f>
        <v>0</v>
      </c>
      <c r="BH491" s="141">
        <f>IF(N491="sníž. přenesená",J491,0)</f>
        <v>0</v>
      </c>
      <c r="BI491" s="141">
        <f>IF(N491="nulová",J491,0)</f>
        <v>0</v>
      </c>
      <c r="BJ491" s="18" t="s">
        <v>90</v>
      </c>
      <c r="BK491" s="141">
        <f>ROUND(I491*H491,2)</f>
        <v>0</v>
      </c>
      <c r="BL491" s="18" t="s">
        <v>153</v>
      </c>
      <c r="BM491" s="140" t="s">
        <v>1054</v>
      </c>
    </row>
    <row r="492" spans="2:65" s="1" customFormat="1" ht="11.25">
      <c r="B492" s="34"/>
      <c r="D492" s="142" t="s">
        <v>155</v>
      </c>
      <c r="F492" s="143" t="s">
        <v>1055</v>
      </c>
      <c r="I492" s="144"/>
      <c r="L492" s="34"/>
      <c r="M492" s="145"/>
      <c r="T492" s="55"/>
      <c r="AT492" s="18" t="s">
        <v>155</v>
      </c>
      <c r="AU492" s="18" t="s">
        <v>92</v>
      </c>
    </row>
    <row r="493" spans="2:65" s="12" customFormat="1" ht="11.25">
      <c r="B493" s="148"/>
      <c r="D493" s="146" t="s">
        <v>159</v>
      </c>
      <c r="E493" s="149" t="s">
        <v>44</v>
      </c>
      <c r="F493" s="150" t="s">
        <v>689</v>
      </c>
      <c r="H493" s="149" t="s">
        <v>44</v>
      </c>
      <c r="I493" s="151"/>
      <c r="L493" s="148"/>
      <c r="M493" s="152"/>
      <c r="T493" s="153"/>
      <c r="AT493" s="149" t="s">
        <v>159</v>
      </c>
      <c r="AU493" s="149" t="s">
        <v>92</v>
      </c>
      <c r="AV493" s="12" t="s">
        <v>90</v>
      </c>
      <c r="AW493" s="12" t="s">
        <v>42</v>
      </c>
      <c r="AX493" s="12" t="s">
        <v>82</v>
      </c>
      <c r="AY493" s="149" t="s">
        <v>146</v>
      </c>
    </row>
    <row r="494" spans="2:65" s="13" customFormat="1" ht="11.25">
      <c r="B494" s="154"/>
      <c r="D494" s="146" t="s">
        <v>159</v>
      </c>
      <c r="E494" s="155" t="s">
        <v>44</v>
      </c>
      <c r="F494" s="156" t="s">
        <v>1056</v>
      </c>
      <c r="H494" s="157">
        <v>3</v>
      </c>
      <c r="I494" s="158"/>
      <c r="L494" s="154"/>
      <c r="M494" s="159"/>
      <c r="T494" s="160"/>
      <c r="AT494" s="155" t="s">
        <v>159</v>
      </c>
      <c r="AU494" s="155" t="s">
        <v>92</v>
      </c>
      <c r="AV494" s="13" t="s">
        <v>92</v>
      </c>
      <c r="AW494" s="13" t="s">
        <v>42</v>
      </c>
      <c r="AX494" s="13" t="s">
        <v>90</v>
      </c>
      <c r="AY494" s="155" t="s">
        <v>146</v>
      </c>
    </row>
    <row r="495" spans="2:65" s="1" customFormat="1" ht="16.5" customHeight="1">
      <c r="B495" s="34"/>
      <c r="C495" s="178" t="s">
        <v>1057</v>
      </c>
      <c r="D495" s="178" t="s">
        <v>720</v>
      </c>
      <c r="E495" s="179" t="s">
        <v>1058</v>
      </c>
      <c r="F495" s="180" t="s">
        <v>1059</v>
      </c>
      <c r="G495" s="181" t="s">
        <v>381</v>
      </c>
      <c r="H495" s="182">
        <v>3</v>
      </c>
      <c r="I495" s="183"/>
      <c r="J495" s="184">
        <f>ROUND(I495*H495,2)</f>
        <v>0</v>
      </c>
      <c r="K495" s="180" t="s">
        <v>152</v>
      </c>
      <c r="L495" s="185"/>
      <c r="M495" s="186" t="s">
        <v>44</v>
      </c>
      <c r="N495" s="187" t="s">
        <v>53</v>
      </c>
      <c r="P495" s="138">
        <f>O495*H495</f>
        <v>0</v>
      </c>
      <c r="Q495" s="138">
        <v>3.0000000000000001E-3</v>
      </c>
      <c r="R495" s="138">
        <f>Q495*H495</f>
        <v>9.0000000000000011E-3</v>
      </c>
      <c r="S495" s="138">
        <v>0</v>
      </c>
      <c r="T495" s="139">
        <f>S495*H495</f>
        <v>0</v>
      </c>
      <c r="AR495" s="140" t="s">
        <v>203</v>
      </c>
      <c r="AT495" s="140" t="s">
        <v>720</v>
      </c>
      <c r="AU495" s="140" t="s">
        <v>92</v>
      </c>
      <c r="AY495" s="18" t="s">
        <v>146</v>
      </c>
      <c r="BE495" s="141">
        <f>IF(N495="základní",J495,0)</f>
        <v>0</v>
      </c>
      <c r="BF495" s="141">
        <f>IF(N495="snížená",J495,0)</f>
        <v>0</v>
      </c>
      <c r="BG495" s="141">
        <f>IF(N495="zákl. přenesená",J495,0)</f>
        <v>0</v>
      </c>
      <c r="BH495" s="141">
        <f>IF(N495="sníž. přenesená",J495,0)</f>
        <v>0</v>
      </c>
      <c r="BI495" s="141">
        <f>IF(N495="nulová",J495,0)</f>
        <v>0</v>
      </c>
      <c r="BJ495" s="18" t="s">
        <v>90</v>
      </c>
      <c r="BK495" s="141">
        <f>ROUND(I495*H495,2)</f>
        <v>0</v>
      </c>
      <c r="BL495" s="18" t="s">
        <v>153</v>
      </c>
      <c r="BM495" s="140" t="s">
        <v>1060</v>
      </c>
    </row>
    <row r="496" spans="2:65" s="12" customFormat="1" ht="11.25">
      <c r="B496" s="148"/>
      <c r="D496" s="146" t="s">
        <v>159</v>
      </c>
      <c r="E496" s="149" t="s">
        <v>44</v>
      </c>
      <c r="F496" s="150" t="s">
        <v>689</v>
      </c>
      <c r="H496" s="149" t="s">
        <v>44</v>
      </c>
      <c r="I496" s="151"/>
      <c r="L496" s="148"/>
      <c r="M496" s="152"/>
      <c r="T496" s="153"/>
      <c r="AT496" s="149" t="s">
        <v>159</v>
      </c>
      <c r="AU496" s="149" t="s">
        <v>92</v>
      </c>
      <c r="AV496" s="12" t="s">
        <v>90</v>
      </c>
      <c r="AW496" s="12" t="s">
        <v>42</v>
      </c>
      <c r="AX496" s="12" t="s">
        <v>82</v>
      </c>
      <c r="AY496" s="149" t="s">
        <v>146</v>
      </c>
    </row>
    <row r="497" spans="2:65" s="13" customFormat="1" ht="11.25">
      <c r="B497" s="154"/>
      <c r="D497" s="146" t="s">
        <v>159</v>
      </c>
      <c r="E497" s="155" t="s">
        <v>44</v>
      </c>
      <c r="F497" s="156" t="s">
        <v>1056</v>
      </c>
      <c r="H497" s="157">
        <v>3</v>
      </c>
      <c r="I497" s="158"/>
      <c r="L497" s="154"/>
      <c r="M497" s="159"/>
      <c r="T497" s="160"/>
      <c r="AT497" s="155" t="s">
        <v>159</v>
      </c>
      <c r="AU497" s="155" t="s">
        <v>92</v>
      </c>
      <c r="AV497" s="13" t="s">
        <v>92</v>
      </c>
      <c r="AW497" s="13" t="s">
        <v>42</v>
      </c>
      <c r="AX497" s="13" t="s">
        <v>90</v>
      </c>
      <c r="AY497" s="155" t="s">
        <v>146</v>
      </c>
    </row>
    <row r="498" spans="2:65" s="1" customFormat="1" ht="16.5" customHeight="1">
      <c r="B498" s="34"/>
      <c r="C498" s="129" t="s">
        <v>1061</v>
      </c>
      <c r="D498" s="129" t="s">
        <v>148</v>
      </c>
      <c r="E498" s="130" t="s">
        <v>1062</v>
      </c>
      <c r="F498" s="131" t="s">
        <v>1063</v>
      </c>
      <c r="G498" s="132" t="s">
        <v>381</v>
      </c>
      <c r="H498" s="133">
        <v>3</v>
      </c>
      <c r="I498" s="134"/>
      <c r="J498" s="135">
        <f>ROUND(I498*H498,2)</f>
        <v>0</v>
      </c>
      <c r="K498" s="131" t="s">
        <v>44</v>
      </c>
      <c r="L498" s="34"/>
      <c r="M498" s="136" t="s">
        <v>44</v>
      </c>
      <c r="N498" s="137" t="s">
        <v>53</v>
      </c>
      <c r="P498" s="138">
        <f>O498*H498</f>
        <v>0</v>
      </c>
      <c r="Q498" s="138">
        <v>0</v>
      </c>
      <c r="R498" s="138">
        <f>Q498*H498</f>
        <v>0</v>
      </c>
      <c r="S498" s="138">
        <v>3.2499999999999999E-3</v>
      </c>
      <c r="T498" s="139">
        <f>S498*H498</f>
        <v>9.75E-3</v>
      </c>
      <c r="AR498" s="140" t="s">
        <v>153</v>
      </c>
      <c r="AT498" s="140" t="s">
        <v>148</v>
      </c>
      <c r="AU498" s="140" t="s">
        <v>92</v>
      </c>
      <c r="AY498" s="18" t="s">
        <v>146</v>
      </c>
      <c r="BE498" s="141">
        <f>IF(N498="základní",J498,0)</f>
        <v>0</v>
      </c>
      <c r="BF498" s="141">
        <f>IF(N498="snížená",J498,0)</f>
        <v>0</v>
      </c>
      <c r="BG498" s="141">
        <f>IF(N498="zákl. přenesená",J498,0)</f>
        <v>0</v>
      </c>
      <c r="BH498" s="141">
        <f>IF(N498="sníž. přenesená",J498,0)</f>
        <v>0</v>
      </c>
      <c r="BI498" s="141">
        <f>IF(N498="nulová",J498,0)</f>
        <v>0</v>
      </c>
      <c r="BJ498" s="18" t="s">
        <v>90</v>
      </c>
      <c r="BK498" s="141">
        <f>ROUND(I498*H498,2)</f>
        <v>0</v>
      </c>
      <c r="BL498" s="18" t="s">
        <v>153</v>
      </c>
      <c r="BM498" s="140" t="s">
        <v>1064</v>
      </c>
    </row>
    <row r="499" spans="2:65" s="12" customFormat="1" ht="11.25">
      <c r="B499" s="148"/>
      <c r="D499" s="146" t="s">
        <v>159</v>
      </c>
      <c r="E499" s="149" t="s">
        <v>44</v>
      </c>
      <c r="F499" s="150" t="s">
        <v>689</v>
      </c>
      <c r="H499" s="149" t="s">
        <v>44</v>
      </c>
      <c r="I499" s="151"/>
      <c r="L499" s="148"/>
      <c r="M499" s="152"/>
      <c r="T499" s="153"/>
      <c r="AT499" s="149" t="s">
        <v>159</v>
      </c>
      <c r="AU499" s="149" t="s">
        <v>92</v>
      </c>
      <c r="AV499" s="12" t="s">
        <v>90</v>
      </c>
      <c r="AW499" s="12" t="s">
        <v>42</v>
      </c>
      <c r="AX499" s="12" t="s">
        <v>82</v>
      </c>
      <c r="AY499" s="149" t="s">
        <v>146</v>
      </c>
    </row>
    <row r="500" spans="2:65" s="13" customFormat="1" ht="11.25">
      <c r="B500" s="154"/>
      <c r="D500" s="146" t="s">
        <v>159</v>
      </c>
      <c r="E500" s="155" t="s">
        <v>44</v>
      </c>
      <c r="F500" s="156" t="s">
        <v>1056</v>
      </c>
      <c r="H500" s="157">
        <v>3</v>
      </c>
      <c r="I500" s="158"/>
      <c r="L500" s="154"/>
      <c r="M500" s="159"/>
      <c r="T500" s="160"/>
      <c r="AT500" s="155" t="s">
        <v>159</v>
      </c>
      <c r="AU500" s="155" t="s">
        <v>92</v>
      </c>
      <c r="AV500" s="13" t="s">
        <v>92</v>
      </c>
      <c r="AW500" s="13" t="s">
        <v>42</v>
      </c>
      <c r="AX500" s="13" t="s">
        <v>90</v>
      </c>
      <c r="AY500" s="155" t="s">
        <v>146</v>
      </c>
    </row>
    <row r="501" spans="2:65" s="1" customFormat="1" ht="16.5" customHeight="1">
      <c r="B501" s="34"/>
      <c r="C501" s="129" t="s">
        <v>1065</v>
      </c>
      <c r="D501" s="129" t="s">
        <v>148</v>
      </c>
      <c r="E501" s="130" t="s">
        <v>1066</v>
      </c>
      <c r="F501" s="131" t="s">
        <v>1067</v>
      </c>
      <c r="G501" s="132" t="s">
        <v>192</v>
      </c>
      <c r="H501" s="133">
        <v>37.200000000000003</v>
      </c>
      <c r="I501" s="134"/>
      <c r="J501" s="135">
        <f>ROUND(I501*H501,2)</f>
        <v>0</v>
      </c>
      <c r="K501" s="131" t="s">
        <v>152</v>
      </c>
      <c r="L501" s="34"/>
      <c r="M501" s="136" t="s">
        <v>44</v>
      </c>
      <c r="N501" s="137" t="s">
        <v>53</v>
      </c>
      <c r="P501" s="138">
        <f>O501*H501</f>
        <v>0</v>
      </c>
      <c r="Q501" s="138">
        <v>9.0000000000000006E-5</v>
      </c>
      <c r="R501" s="138">
        <f>Q501*H501</f>
        <v>3.3480000000000003E-3</v>
      </c>
      <c r="S501" s="138">
        <v>0</v>
      </c>
      <c r="T501" s="139">
        <f>S501*H501</f>
        <v>0</v>
      </c>
      <c r="AR501" s="140" t="s">
        <v>153</v>
      </c>
      <c r="AT501" s="140" t="s">
        <v>148</v>
      </c>
      <c r="AU501" s="140" t="s">
        <v>92</v>
      </c>
      <c r="AY501" s="18" t="s">
        <v>146</v>
      </c>
      <c r="BE501" s="141">
        <f>IF(N501="základní",J501,0)</f>
        <v>0</v>
      </c>
      <c r="BF501" s="141">
        <f>IF(N501="snížená",J501,0)</f>
        <v>0</v>
      </c>
      <c r="BG501" s="141">
        <f>IF(N501="zákl. přenesená",J501,0)</f>
        <v>0</v>
      </c>
      <c r="BH501" s="141">
        <f>IF(N501="sníž. přenesená",J501,0)</f>
        <v>0</v>
      </c>
      <c r="BI501" s="141">
        <f>IF(N501="nulová",J501,0)</f>
        <v>0</v>
      </c>
      <c r="BJ501" s="18" t="s">
        <v>90</v>
      </c>
      <c r="BK501" s="141">
        <f>ROUND(I501*H501,2)</f>
        <v>0</v>
      </c>
      <c r="BL501" s="18" t="s">
        <v>153</v>
      </c>
      <c r="BM501" s="140" t="s">
        <v>1068</v>
      </c>
    </row>
    <row r="502" spans="2:65" s="1" customFormat="1" ht="11.25">
      <c r="B502" s="34"/>
      <c r="D502" s="142" t="s">
        <v>155</v>
      </c>
      <c r="F502" s="143" t="s">
        <v>1069</v>
      </c>
      <c r="I502" s="144"/>
      <c r="L502" s="34"/>
      <c r="M502" s="145"/>
      <c r="T502" s="55"/>
      <c r="AT502" s="18" t="s">
        <v>155</v>
      </c>
      <c r="AU502" s="18" t="s">
        <v>92</v>
      </c>
    </row>
    <row r="503" spans="2:65" s="12" customFormat="1" ht="11.25">
      <c r="B503" s="148"/>
      <c r="D503" s="146" t="s">
        <v>159</v>
      </c>
      <c r="E503" s="149" t="s">
        <v>44</v>
      </c>
      <c r="F503" s="150" t="s">
        <v>689</v>
      </c>
      <c r="H503" s="149" t="s">
        <v>44</v>
      </c>
      <c r="I503" s="151"/>
      <c r="L503" s="148"/>
      <c r="M503" s="152"/>
      <c r="T503" s="153"/>
      <c r="AT503" s="149" t="s">
        <v>159</v>
      </c>
      <c r="AU503" s="149" t="s">
        <v>92</v>
      </c>
      <c r="AV503" s="12" t="s">
        <v>90</v>
      </c>
      <c r="AW503" s="12" t="s">
        <v>42</v>
      </c>
      <c r="AX503" s="12" t="s">
        <v>82</v>
      </c>
      <c r="AY503" s="149" t="s">
        <v>146</v>
      </c>
    </row>
    <row r="504" spans="2:65" s="13" customFormat="1" ht="11.25">
      <c r="B504" s="154"/>
      <c r="D504" s="146" t="s">
        <v>159</v>
      </c>
      <c r="E504" s="155" t="s">
        <v>44</v>
      </c>
      <c r="F504" s="156" t="s">
        <v>1070</v>
      </c>
      <c r="H504" s="157">
        <v>37.200000000000003</v>
      </c>
      <c r="I504" s="158"/>
      <c r="L504" s="154"/>
      <c r="M504" s="159"/>
      <c r="T504" s="160"/>
      <c r="AT504" s="155" t="s">
        <v>159</v>
      </c>
      <c r="AU504" s="155" t="s">
        <v>92</v>
      </c>
      <c r="AV504" s="13" t="s">
        <v>92</v>
      </c>
      <c r="AW504" s="13" t="s">
        <v>42</v>
      </c>
      <c r="AX504" s="13" t="s">
        <v>90</v>
      </c>
      <c r="AY504" s="155" t="s">
        <v>146</v>
      </c>
    </row>
    <row r="505" spans="2:65" s="11" customFormat="1" ht="22.9" customHeight="1">
      <c r="B505" s="117"/>
      <c r="D505" s="118" t="s">
        <v>81</v>
      </c>
      <c r="E505" s="127" t="s">
        <v>187</v>
      </c>
      <c r="F505" s="127" t="s">
        <v>188</v>
      </c>
      <c r="I505" s="120"/>
      <c r="J505" s="128">
        <f>BK505</f>
        <v>0</v>
      </c>
      <c r="L505" s="117"/>
      <c r="M505" s="122"/>
      <c r="P505" s="123">
        <f>SUM(P506:P600)</f>
        <v>0</v>
      </c>
      <c r="R505" s="123">
        <f>SUM(R506:R600)</f>
        <v>0.10042860000000001</v>
      </c>
      <c r="T505" s="124">
        <f>SUM(T506:T600)</f>
        <v>0</v>
      </c>
      <c r="AR505" s="118" t="s">
        <v>90</v>
      </c>
      <c r="AT505" s="125" t="s">
        <v>81</v>
      </c>
      <c r="AU505" s="125" t="s">
        <v>90</v>
      </c>
      <c r="AY505" s="118" t="s">
        <v>146</v>
      </c>
      <c r="BK505" s="126">
        <f>SUM(BK506:BK600)</f>
        <v>0</v>
      </c>
    </row>
    <row r="506" spans="2:65" s="1" customFormat="1" ht="24.2" customHeight="1">
      <c r="B506" s="34"/>
      <c r="C506" s="129" t="s">
        <v>1071</v>
      </c>
      <c r="D506" s="129" t="s">
        <v>148</v>
      </c>
      <c r="E506" s="130" t="s">
        <v>1072</v>
      </c>
      <c r="F506" s="131" t="s">
        <v>1073</v>
      </c>
      <c r="G506" s="132" t="s">
        <v>151</v>
      </c>
      <c r="H506" s="133">
        <v>624.38</v>
      </c>
      <c r="I506" s="134"/>
      <c r="J506" s="135">
        <f>ROUND(I506*H506,2)</f>
        <v>0</v>
      </c>
      <c r="K506" s="131" t="s">
        <v>152</v>
      </c>
      <c r="L506" s="34"/>
      <c r="M506" s="136" t="s">
        <v>44</v>
      </c>
      <c r="N506" s="137" t="s">
        <v>53</v>
      </c>
      <c r="P506" s="138">
        <f>O506*H506</f>
        <v>0</v>
      </c>
      <c r="Q506" s="138">
        <v>0</v>
      </c>
      <c r="R506" s="138">
        <f>Q506*H506</f>
        <v>0</v>
      </c>
      <c r="S506" s="138">
        <v>0</v>
      </c>
      <c r="T506" s="139">
        <f>S506*H506</f>
        <v>0</v>
      </c>
      <c r="AR506" s="140" t="s">
        <v>153</v>
      </c>
      <c r="AT506" s="140" t="s">
        <v>148</v>
      </c>
      <c r="AU506" s="140" t="s">
        <v>92</v>
      </c>
      <c r="AY506" s="18" t="s">
        <v>146</v>
      </c>
      <c r="BE506" s="141">
        <f>IF(N506="základní",J506,0)</f>
        <v>0</v>
      </c>
      <c r="BF506" s="141">
        <f>IF(N506="snížená",J506,0)</f>
        <v>0</v>
      </c>
      <c r="BG506" s="141">
        <f>IF(N506="zákl. přenesená",J506,0)</f>
        <v>0</v>
      </c>
      <c r="BH506" s="141">
        <f>IF(N506="sníž. přenesená",J506,0)</f>
        <v>0</v>
      </c>
      <c r="BI506" s="141">
        <f>IF(N506="nulová",J506,0)</f>
        <v>0</v>
      </c>
      <c r="BJ506" s="18" t="s">
        <v>90</v>
      </c>
      <c r="BK506" s="141">
        <f>ROUND(I506*H506,2)</f>
        <v>0</v>
      </c>
      <c r="BL506" s="18" t="s">
        <v>153</v>
      </c>
      <c r="BM506" s="140" t="s">
        <v>1074</v>
      </c>
    </row>
    <row r="507" spans="2:65" s="1" customFormat="1" ht="11.25">
      <c r="B507" s="34"/>
      <c r="D507" s="142" t="s">
        <v>155</v>
      </c>
      <c r="F507" s="143" t="s">
        <v>1075</v>
      </c>
      <c r="I507" s="144"/>
      <c r="L507" s="34"/>
      <c r="M507" s="145"/>
      <c r="T507" s="55"/>
      <c r="AT507" s="18" t="s">
        <v>155</v>
      </c>
      <c r="AU507" s="18" t="s">
        <v>92</v>
      </c>
    </row>
    <row r="508" spans="2:65" s="12" customFormat="1" ht="11.25">
      <c r="B508" s="148"/>
      <c r="D508" s="146" t="s">
        <v>159</v>
      </c>
      <c r="E508" s="149" t="s">
        <v>44</v>
      </c>
      <c r="F508" s="150" t="s">
        <v>1076</v>
      </c>
      <c r="H508" s="149" t="s">
        <v>44</v>
      </c>
      <c r="I508" s="151"/>
      <c r="L508" s="148"/>
      <c r="M508" s="152"/>
      <c r="T508" s="153"/>
      <c r="AT508" s="149" t="s">
        <v>159</v>
      </c>
      <c r="AU508" s="149" t="s">
        <v>92</v>
      </c>
      <c r="AV508" s="12" t="s">
        <v>90</v>
      </c>
      <c r="AW508" s="12" t="s">
        <v>42</v>
      </c>
      <c r="AX508" s="12" t="s">
        <v>82</v>
      </c>
      <c r="AY508" s="149" t="s">
        <v>146</v>
      </c>
    </row>
    <row r="509" spans="2:65" s="13" customFormat="1" ht="11.25">
      <c r="B509" s="154"/>
      <c r="D509" s="146" t="s">
        <v>159</v>
      </c>
      <c r="E509" s="155" t="s">
        <v>44</v>
      </c>
      <c r="F509" s="156" t="s">
        <v>1077</v>
      </c>
      <c r="H509" s="157">
        <v>425.58</v>
      </c>
      <c r="I509" s="158"/>
      <c r="L509" s="154"/>
      <c r="M509" s="159"/>
      <c r="T509" s="160"/>
      <c r="AT509" s="155" t="s">
        <v>159</v>
      </c>
      <c r="AU509" s="155" t="s">
        <v>92</v>
      </c>
      <c r="AV509" s="13" t="s">
        <v>92</v>
      </c>
      <c r="AW509" s="13" t="s">
        <v>42</v>
      </c>
      <c r="AX509" s="13" t="s">
        <v>82</v>
      </c>
      <c r="AY509" s="155" t="s">
        <v>146</v>
      </c>
    </row>
    <row r="510" spans="2:65" s="13" customFormat="1" ht="11.25">
      <c r="B510" s="154"/>
      <c r="D510" s="146" t="s">
        <v>159</v>
      </c>
      <c r="E510" s="155" t="s">
        <v>44</v>
      </c>
      <c r="F510" s="156" t="s">
        <v>1078</v>
      </c>
      <c r="H510" s="157">
        <v>198.8</v>
      </c>
      <c r="I510" s="158"/>
      <c r="L510" s="154"/>
      <c r="M510" s="159"/>
      <c r="T510" s="160"/>
      <c r="AT510" s="155" t="s">
        <v>159</v>
      </c>
      <c r="AU510" s="155" t="s">
        <v>92</v>
      </c>
      <c r="AV510" s="13" t="s">
        <v>92</v>
      </c>
      <c r="AW510" s="13" t="s">
        <v>42</v>
      </c>
      <c r="AX510" s="13" t="s">
        <v>82</v>
      </c>
      <c r="AY510" s="155" t="s">
        <v>146</v>
      </c>
    </row>
    <row r="511" spans="2:65" s="14" customFormat="1" ht="11.25">
      <c r="B511" s="161"/>
      <c r="D511" s="146" t="s">
        <v>159</v>
      </c>
      <c r="E511" s="162" t="s">
        <v>44</v>
      </c>
      <c r="F511" s="163" t="s">
        <v>281</v>
      </c>
      <c r="H511" s="164">
        <v>624.38</v>
      </c>
      <c r="I511" s="165"/>
      <c r="L511" s="161"/>
      <c r="M511" s="166"/>
      <c r="T511" s="167"/>
      <c r="AT511" s="162" t="s">
        <v>159</v>
      </c>
      <c r="AU511" s="162" t="s">
        <v>92</v>
      </c>
      <c r="AV511" s="14" t="s">
        <v>153</v>
      </c>
      <c r="AW511" s="14" t="s">
        <v>42</v>
      </c>
      <c r="AX511" s="14" t="s">
        <v>90</v>
      </c>
      <c r="AY511" s="162" t="s">
        <v>146</v>
      </c>
    </row>
    <row r="512" spans="2:65" s="1" customFormat="1" ht="24.2" customHeight="1">
      <c r="B512" s="34"/>
      <c r="C512" s="129" t="s">
        <v>1079</v>
      </c>
      <c r="D512" s="129" t="s">
        <v>148</v>
      </c>
      <c r="E512" s="130" t="s">
        <v>1080</v>
      </c>
      <c r="F512" s="131" t="s">
        <v>1081</v>
      </c>
      <c r="G512" s="132" t="s">
        <v>151</v>
      </c>
      <c r="H512" s="133">
        <v>56194.2</v>
      </c>
      <c r="I512" s="134"/>
      <c r="J512" s="135">
        <f>ROUND(I512*H512,2)</f>
        <v>0</v>
      </c>
      <c r="K512" s="131" t="s">
        <v>152</v>
      </c>
      <c r="L512" s="34"/>
      <c r="M512" s="136" t="s">
        <v>44</v>
      </c>
      <c r="N512" s="137" t="s">
        <v>53</v>
      </c>
      <c r="P512" s="138">
        <f>O512*H512</f>
        <v>0</v>
      </c>
      <c r="Q512" s="138">
        <v>0</v>
      </c>
      <c r="R512" s="138">
        <f>Q512*H512</f>
        <v>0</v>
      </c>
      <c r="S512" s="138">
        <v>0</v>
      </c>
      <c r="T512" s="139">
        <f>S512*H512</f>
        <v>0</v>
      </c>
      <c r="AR512" s="140" t="s">
        <v>153</v>
      </c>
      <c r="AT512" s="140" t="s">
        <v>148</v>
      </c>
      <c r="AU512" s="140" t="s">
        <v>92</v>
      </c>
      <c r="AY512" s="18" t="s">
        <v>146</v>
      </c>
      <c r="BE512" s="141">
        <f>IF(N512="základní",J512,0)</f>
        <v>0</v>
      </c>
      <c r="BF512" s="141">
        <f>IF(N512="snížená",J512,0)</f>
        <v>0</v>
      </c>
      <c r="BG512" s="141">
        <f>IF(N512="zákl. přenesená",J512,0)</f>
        <v>0</v>
      </c>
      <c r="BH512" s="141">
        <f>IF(N512="sníž. přenesená",J512,0)</f>
        <v>0</v>
      </c>
      <c r="BI512" s="141">
        <f>IF(N512="nulová",J512,0)</f>
        <v>0</v>
      </c>
      <c r="BJ512" s="18" t="s">
        <v>90</v>
      </c>
      <c r="BK512" s="141">
        <f>ROUND(I512*H512,2)</f>
        <v>0</v>
      </c>
      <c r="BL512" s="18" t="s">
        <v>153</v>
      </c>
      <c r="BM512" s="140" t="s">
        <v>1082</v>
      </c>
    </row>
    <row r="513" spans="2:65" s="1" customFormat="1" ht="11.25">
      <c r="B513" s="34"/>
      <c r="D513" s="142" t="s">
        <v>155</v>
      </c>
      <c r="F513" s="143" t="s">
        <v>1083</v>
      </c>
      <c r="I513" s="144"/>
      <c r="L513" s="34"/>
      <c r="M513" s="145"/>
      <c r="T513" s="55"/>
      <c r="AT513" s="18" t="s">
        <v>155</v>
      </c>
      <c r="AU513" s="18" t="s">
        <v>92</v>
      </c>
    </row>
    <row r="514" spans="2:65" s="1" customFormat="1" ht="19.5">
      <c r="B514" s="34"/>
      <c r="D514" s="146" t="s">
        <v>157</v>
      </c>
      <c r="F514" s="147" t="s">
        <v>1084</v>
      </c>
      <c r="I514" s="144"/>
      <c r="L514" s="34"/>
      <c r="M514" s="145"/>
      <c r="T514" s="55"/>
      <c r="AT514" s="18" t="s">
        <v>157</v>
      </c>
      <c r="AU514" s="18" t="s">
        <v>92</v>
      </c>
    </row>
    <row r="515" spans="2:65" s="12" customFormat="1" ht="11.25">
      <c r="B515" s="148"/>
      <c r="D515" s="146" t="s">
        <v>159</v>
      </c>
      <c r="E515" s="149" t="s">
        <v>44</v>
      </c>
      <c r="F515" s="150" t="s">
        <v>1076</v>
      </c>
      <c r="H515" s="149" t="s">
        <v>44</v>
      </c>
      <c r="I515" s="151"/>
      <c r="L515" s="148"/>
      <c r="M515" s="152"/>
      <c r="T515" s="153"/>
      <c r="AT515" s="149" t="s">
        <v>159</v>
      </c>
      <c r="AU515" s="149" t="s">
        <v>92</v>
      </c>
      <c r="AV515" s="12" t="s">
        <v>90</v>
      </c>
      <c r="AW515" s="12" t="s">
        <v>42</v>
      </c>
      <c r="AX515" s="12" t="s">
        <v>82</v>
      </c>
      <c r="AY515" s="149" t="s">
        <v>146</v>
      </c>
    </row>
    <row r="516" spans="2:65" s="13" customFormat="1" ht="11.25">
      <c r="B516" s="154"/>
      <c r="D516" s="146" t="s">
        <v>159</v>
      </c>
      <c r="E516" s="155" t="s">
        <v>44</v>
      </c>
      <c r="F516" s="156" t="s">
        <v>1077</v>
      </c>
      <c r="H516" s="157">
        <v>425.58</v>
      </c>
      <c r="I516" s="158"/>
      <c r="L516" s="154"/>
      <c r="M516" s="159"/>
      <c r="T516" s="160"/>
      <c r="AT516" s="155" t="s">
        <v>159</v>
      </c>
      <c r="AU516" s="155" t="s">
        <v>92</v>
      </c>
      <c r="AV516" s="13" t="s">
        <v>92</v>
      </c>
      <c r="AW516" s="13" t="s">
        <v>42</v>
      </c>
      <c r="AX516" s="13" t="s">
        <v>82</v>
      </c>
      <c r="AY516" s="155" t="s">
        <v>146</v>
      </c>
    </row>
    <row r="517" spans="2:65" s="13" customFormat="1" ht="11.25">
      <c r="B517" s="154"/>
      <c r="D517" s="146" t="s">
        <v>159</v>
      </c>
      <c r="E517" s="155" t="s">
        <v>44</v>
      </c>
      <c r="F517" s="156" t="s">
        <v>1078</v>
      </c>
      <c r="H517" s="157">
        <v>198.8</v>
      </c>
      <c r="I517" s="158"/>
      <c r="L517" s="154"/>
      <c r="M517" s="159"/>
      <c r="T517" s="160"/>
      <c r="AT517" s="155" t="s">
        <v>159</v>
      </c>
      <c r="AU517" s="155" t="s">
        <v>92</v>
      </c>
      <c r="AV517" s="13" t="s">
        <v>92</v>
      </c>
      <c r="AW517" s="13" t="s">
        <v>42</v>
      </c>
      <c r="AX517" s="13" t="s">
        <v>82</v>
      </c>
      <c r="AY517" s="155" t="s">
        <v>146</v>
      </c>
    </row>
    <row r="518" spans="2:65" s="14" customFormat="1" ht="11.25">
      <c r="B518" s="161"/>
      <c r="D518" s="146" t="s">
        <v>159</v>
      </c>
      <c r="E518" s="162" t="s">
        <v>44</v>
      </c>
      <c r="F518" s="163" t="s">
        <v>281</v>
      </c>
      <c r="H518" s="164">
        <v>624.38</v>
      </c>
      <c r="I518" s="165"/>
      <c r="L518" s="161"/>
      <c r="M518" s="166"/>
      <c r="T518" s="167"/>
      <c r="AT518" s="162" t="s">
        <v>159</v>
      </c>
      <c r="AU518" s="162" t="s">
        <v>92</v>
      </c>
      <c r="AV518" s="14" t="s">
        <v>153</v>
      </c>
      <c r="AW518" s="14" t="s">
        <v>42</v>
      </c>
      <c r="AX518" s="14" t="s">
        <v>90</v>
      </c>
      <c r="AY518" s="162" t="s">
        <v>146</v>
      </c>
    </row>
    <row r="519" spans="2:65" s="13" customFormat="1" ht="11.25">
      <c r="B519" s="154"/>
      <c r="D519" s="146" t="s">
        <v>159</v>
      </c>
      <c r="F519" s="156" t="s">
        <v>1085</v>
      </c>
      <c r="H519" s="157">
        <v>56194.2</v>
      </c>
      <c r="I519" s="158"/>
      <c r="L519" s="154"/>
      <c r="M519" s="159"/>
      <c r="T519" s="160"/>
      <c r="AT519" s="155" t="s">
        <v>159</v>
      </c>
      <c r="AU519" s="155" t="s">
        <v>92</v>
      </c>
      <c r="AV519" s="13" t="s">
        <v>92</v>
      </c>
      <c r="AW519" s="13" t="s">
        <v>4</v>
      </c>
      <c r="AX519" s="13" t="s">
        <v>90</v>
      </c>
      <c r="AY519" s="155" t="s">
        <v>146</v>
      </c>
    </row>
    <row r="520" spans="2:65" s="1" customFormat="1" ht="24.2" customHeight="1">
      <c r="B520" s="34"/>
      <c r="C520" s="129" t="s">
        <v>1086</v>
      </c>
      <c r="D520" s="129" t="s">
        <v>148</v>
      </c>
      <c r="E520" s="130" t="s">
        <v>1087</v>
      </c>
      <c r="F520" s="131" t="s">
        <v>1088</v>
      </c>
      <c r="G520" s="132" t="s">
        <v>151</v>
      </c>
      <c r="H520" s="133">
        <v>624.38</v>
      </c>
      <c r="I520" s="134"/>
      <c r="J520" s="135">
        <f>ROUND(I520*H520,2)</f>
        <v>0</v>
      </c>
      <c r="K520" s="131" t="s">
        <v>152</v>
      </c>
      <c r="L520" s="34"/>
      <c r="M520" s="136" t="s">
        <v>44</v>
      </c>
      <c r="N520" s="137" t="s">
        <v>53</v>
      </c>
      <c r="P520" s="138">
        <f>O520*H520</f>
        <v>0</v>
      </c>
      <c r="Q520" s="138">
        <v>0</v>
      </c>
      <c r="R520" s="138">
        <f>Q520*H520</f>
        <v>0</v>
      </c>
      <c r="S520" s="138">
        <v>0</v>
      </c>
      <c r="T520" s="139">
        <f>S520*H520</f>
        <v>0</v>
      </c>
      <c r="AR520" s="140" t="s">
        <v>153</v>
      </c>
      <c r="AT520" s="140" t="s">
        <v>148</v>
      </c>
      <c r="AU520" s="140" t="s">
        <v>92</v>
      </c>
      <c r="AY520" s="18" t="s">
        <v>146</v>
      </c>
      <c r="BE520" s="141">
        <f>IF(N520="základní",J520,0)</f>
        <v>0</v>
      </c>
      <c r="BF520" s="141">
        <f>IF(N520="snížená",J520,0)</f>
        <v>0</v>
      </c>
      <c r="BG520" s="141">
        <f>IF(N520="zákl. přenesená",J520,0)</f>
        <v>0</v>
      </c>
      <c r="BH520" s="141">
        <f>IF(N520="sníž. přenesená",J520,0)</f>
        <v>0</v>
      </c>
      <c r="BI520" s="141">
        <f>IF(N520="nulová",J520,0)</f>
        <v>0</v>
      </c>
      <c r="BJ520" s="18" t="s">
        <v>90</v>
      </c>
      <c r="BK520" s="141">
        <f>ROUND(I520*H520,2)</f>
        <v>0</v>
      </c>
      <c r="BL520" s="18" t="s">
        <v>153</v>
      </c>
      <c r="BM520" s="140" t="s">
        <v>1089</v>
      </c>
    </row>
    <row r="521" spans="2:65" s="1" customFormat="1" ht="11.25">
      <c r="B521" s="34"/>
      <c r="D521" s="142" t="s">
        <v>155</v>
      </c>
      <c r="F521" s="143" t="s">
        <v>1090</v>
      </c>
      <c r="I521" s="144"/>
      <c r="L521" s="34"/>
      <c r="M521" s="145"/>
      <c r="T521" s="55"/>
      <c r="AT521" s="18" t="s">
        <v>155</v>
      </c>
      <c r="AU521" s="18" t="s">
        <v>92</v>
      </c>
    </row>
    <row r="522" spans="2:65" s="12" customFormat="1" ht="11.25">
      <c r="B522" s="148"/>
      <c r="D522" s="146" t="s">
        <v>159</v>
      </c>
      <c r="E522" s="149" t="s">
        <v>44</v>
      </c>
      <c r="F522" s="150" t="s">
        <v>1076</v>
      </c>
      <c r="H522" s="149" t="s">
        <v>44</v>
      </c>
      <c r="I522" s="151"/>
      <c r="L522" s="148"/>
      <c r="M522" s="152"/>
      <c r="T522" s="153"/>
      <c r="AT522" s="149" t="s">
        <v>159</v>
      </c>
      <c r="AU522" s="149" t="s">
        <v>92</v>
      </c>
      <c r="AV522" s="12" t="s">
        <v>90</v>
      </c>
      <c r="AW522" s="12" t="s">
        <v>42</v>
      </c>
      <c r="AX522" s="12" t="s">
        <v>82</v>
      </c>
      <c r="AY522" s="149" t="s">
        <v>146</v>
      </c>
    </row>
    <row r="523" spans="2:65" s="13" customFormat="1" ht="11.25">
      <c r="B523" s="154"/>
      <c r="D523" s="146" t="s">
        <v>159</v>
      </c>
      <c r="E523" s="155" t="s">
        <v>44</v>
      </c>
      <c r="F523" s="156" t="s">
        <v>1077</v>
      </c>
      <c r="H523" s="157">
        <v>425.58</v>
      </c>
      <c r="I523" s="158"/>
      <c r="L523" s="154"/>
      <c r="M523" s="159"/>
      <c r="T523" s="160"/>
      <c r="AT523" s="155" t="s">
        <v>159</v>
      </c>
      <c r="AU523" s="155" t="s">
        <v>92</v>
      </c>
      <c r="AV523" s="13" t="s">
        <v>92</v>
      </c>
      <c r="AW523" s="13" t="s">
        <v>42</v>
      </c>
      <c r="AX523" s="13" t="s">
        <v>82</v>
      </c>
      <c r="AY523" s="155" t="s">
        <v>146</v>
      </c>
    </row>
    <row r="524" spans="2:65" s="13" customFormat="1" ht="11.25">
      <c r="B524" s="154"/>
      <c r="D524" s="146" t="s">
        <v>159</v>
      </c>
      <c r="E524" s="155" t="s">
        <v>44</v>
      </c>
      <c r="F524" s="156" t="s">
        <v>1078</v>
      </c>
      <c r="H524" s="157">
        <v>198.8</v>
      </c>
      <c r="I524" s="158"/>
      <c r="L524" s="154"/>
      <c r="M524" s="159"/>
      <c r="T524" s="160"/>
      <c r="AT524" s="155" t="s">
        <v>159</v>
      </c>
      <c r="AU524" s="155" t="s">
        <v>92</v>
      </c>
      <c r="AV524" s="13" t="s">
        <v>92</v>
      </c>
      <c r="AW524" s="13" t="s">
        <v>42</v>
      </c>
      <c r="AX524" s="13" t="s">
        <v>82</v>
      </c>
      <c r="AY524" s="155" t="s">
        <v>146</v>
      </c>
    </row>
    <row r="525" spans="2:65" s="14" customFormat="1" ht="11.25">
      <c r="B525" s="161"/>
      <c r="D525" s="146" t="s">
        <v>159</v>
      </c>
      <c r="E525" s="162" t="s">
        <v>44</v>
      </c>
      <c r="F525" s="163" t="s">
        <v>281</v>
      </c>
      <c r="H525" s="164">
        <v>624.38</v>
      </c>
      <c r="I525" s="165"/>
      <c r="L525" s="161"/>
      <c r="M525" s="166"/>
      <c r="T525" s="167"/>
      <c r="AT525" s="162" t="s">
        <v>159</v>
      </c>
      <c r="AU525" s="162" t="s">
        <v>92</v>
      </c>
      <c r="AV525" s="14" t="s">
        <v>153</v>
      </c>
      <c r="AW525" s="14" t="s">
        <v>42</v>
      </c>
      <c r="AX525" s="14" t="s">
        <v>90</v>
      </c>
      <c r="AY525" s="162" t="s">
        <v>146</v>
      </c>
    </row>
    <row r="526" spans="2:65" s="1" customFormat="1" ht="24.2" customHeight="1">
      <c r="B526" s="34"/>
      <c r="C526" s="129" t="s">
        <v>1091</v>
      </c>
      <c r="D526" s="129" t="s">
        <v>148</v>
      </c>
      <c r="E526" s="130" t="s">
        <v>197</v>
      </c>
      <c r="F526" s="131" t="s">
        <v>198</v>
      </c>
      <c r="G526" s="132" t="s">
        <v>183</v>
      </c>
      <c r="H526" s="133">
        <v>997.48</v>
      </c>
      <c r="I526" s="134"/>
      <c r="J526" s="135">
        <f>ROUND(I526*H526,2)</f>
        <v>0</v>
      </c>
      <c r="K526" s="131" t="s">
        <v>152</v>
      </c>
      <c r="L526" s="34"/>
      <c r="M526" s="136" t="s">
        <v>44</v>
      </c>
      <c r="N526" s="137" t="s">
        <v>53</v>
      </c>
      <c r="P526" s="138">
        <f>O526*H526</f>
        <v>0</v>
      </c>
      <c r="Q526" s="138">
        <v>0</v>
      </c>
      <c r="R526" s="138">
        <f>Q526*H526</f>
        <v>0</v>
      </c>
      <c r="S526" s="138">
        <v>0</v>
      </c>
      <c r="T526" s="139">
        <f>S526*H526</f>
        <v>0</v>
      </c>
      <c r="AR526" s="140" t="s">
        <v>153</v>
      </c>
      <c r="AT526" s="140" t="s">
        <v>148</v>
      </c>
      <c r="AU526" s="140" t="s">
        <v>92</v>
      </c>
      <c r="AY526" s="18" t="s">
        <v>146</v>
      </c>
      <c r="BE526" s="141">
        <f>IF(N526="základní",J526,0)</f>
        <v>0</v>
      </c>
      <c r="BF526" s="141">
        <f>IF(N526="snížená",J526,0)</f>
        <v>0</v>
      </c>
      <c r="BG526" s="141">
        <f>IF(N526="zákl. přenesená",J526,0)</f>
        <v>0</v>
      </c>
      <c r="BH526" s="141">
        <f>IF(N526="sníž. přenesená",J526,0)</f>
        <v>0</v>
      </c>
      <c r="BI526" s="141">
        <f>IF(N526="nulová",J526,0)</f>
        <v>0</v>
      </c>
      <c r="BJ526" s="18" t="s">
        <v>90</v>
      </c>
      <c r="BK526" s="141">
        <f>ROUND(I526*H526,2)</f>
        <v>0</v>
      </c>
      <c r="BL526" s="18" t="s">
        <v>153</v>
      </c>
      <c r="BM526" s="140" t="s">
        <v>1092</v>
      </c>
    </row>
    <row r="527" spans="2:65" s="1" customFormat="1" ht="11.25">
      <c r="B527" s="34"/>
      <c r="D527" s="142" t="s">
        <v>155</v>
      </c>
      <c r="F527" s="143" t="s">
        <v>200</v>
      </c>
      <c r="I527" s="144"/>
      <c r="L527" s="34"/>
      <c r="M527" s="145"/>
      <c r="T527" s="55"/>
      <c r="AT527" s="18" t="s">
        <v>155</v>
      </c>
      <c r="AU527" s="18" t="s">
        <v>92</v>
      </c>
    </row>
    <row r="528" spans="2:65" s="12" customFormat="1" ht="11.25">
      <c r="B528" s="148"/>
      <c r="D528" s="146" t="s">
        <v>159</v>
      </c>
      <c r="E528" s="149" t="s">
        <v>44</v>
      </c>
      <c r="F528" s="150" t="s">
        <v>209</v>
      </c>
      <c r="H528" s="149" t="s">
        <v>44</v>
      </c>
      <c r="I528" s="151"/>
      <c r="L528" s="148"/>
      <c r="M528" s="152"/>
      <c r="T528" s="153"/>
      <c r="AT528" s="149" t="s">
        <v>159</v>
      </c>
      <c r="AU528" s="149" t="s">
        <v>92</v>
      </c>
      <c r="AV528" s="12" t="s">
        <v>90</v>
      </c>
      <c r="AW528" s="12" t="s">
        <v>42</v>
      </c>
      <c r="AX528" s="12" t="s">
        <v>82</v>
      </c>
      <c r="AY528" s="149" t="s">
        <v>146</v>
      </c>
    </row>
    <row r="529" spans="2:65" s="13" customFormat="1" ht="11.25">
      <c r="B529" s="154"/>
      <c r="D529" s="146" t="s">
        <v>159</v>
      </c>
      <c r="E529" s="155" t="s">
        <v>44</v>
      </c>
      <c r="F529" s="156" t="s">
        <v>202</v>
      </c>
      <c r="H529" s="157">
        <v>997.48</v>
      </c>
      <c r="I529" s="158"/>
      <c r="L529" s="154"/>
      <c r="M529" s="159"/>
      <c r="T529" s="160"/>
      <c r="AT529" s="155" t="s">
        <v>159</v>
      </c>
      <c r="AU529" s="155" t="s">
        <v>92</v>
      </c>
      <c r="AV529" s="13" t="s">
        <v>92</v>
      </c>
      <c r="AW529" s="13" t="s">
        <v>42</v>
      </c>
      <c r="AX529" s="13" t="s">
        <v>90</v>
      </c>
      <c r="AY529" s="155" t="s">
        <v>146</v>
      </c>
    </row>
    <row r="530" spans="2:65" s="1" customFormat="1" ht="24.2" customHeight="1">
      <c r="B530" s="34"/>
      <c r="C530" s="129" t="s">
        <v>1093</v>
      </c>
      <c r="D530" s="129" t="s">
        <v>148</v>
      </c>
      <c r="E530" s="130" t="s">
        <v>204</v>
      </c>
      <c r="F530" s="131" t="s">
        <v>205</v>
      </c>
      <c r="G530" s="132" t="s">
        <v>183</v>
      </c>
      <c r="H530" s="133">
        <v>59848.800000000003</v>
      </c>
      <c r="I530" s="134"/>
      <c r="J530" s="135">
        <f>ROUND(I530*H530,2)</f>
        <v>0</v>
      </c>
      <c r="K530" s="131" t="s">
        <v>152</v>
      </c>
      <c r="L530" s="34"/>
      <c r="M530" s="136" t="s">
        <v>44</v>
      </c>
      <c r="N530" s="137" t="s">
        <v>53</v>
      </c>
      <c r="P530" s="138">
        <f>O530*H530</f>
        <v>0</v>
      </c>
      <c r="Q530" s="138">
        <v>0</v>
      </c>
      <c r="R530" s="138">
        <f>Q530*H530</f>
        <v>0</v>
      </c>
      <c r="S530" s="138">
        <v>0</v>
      </c>
      <c r="T530" s="139">
        <f>S530*H530</f>
        <v>0</v>
      </c>
      <c r="AR530" s="140" t="s">
        <v>153</v>
      </c>
      <c r="AT530" s="140" t="s">
        <v>148</v>
      </c>
      <c r="AU530" s="140" t="s">
        <v>92</v>
      </c>
      <c r="AY530" s="18" t="s">
        <v>146</v>
      </c>
      <c r="BE530" s="141">
        <f>IF(N530="základní",J530,0)</f>
        <v>0</v>
      </c>
      <c r="BF530" s="141">
        <f>IF(N530="snížená",J530,0)</f>
        <v>0</v>
      </c>
      <c r="BG530" s="141">
        <f>IF(N530="zákl. přenesená",J530,0)</f>
        <v>0</v>
      </c>
      <c r="BH530" s="141">
        <f>IF(N530="sníž. přenesená",J530,0)</f>
        <v>0</v>
      </c>
      <c r="BI530" s="141">
        <f>IF(N530="nulová",J530,0)</f>
        <v>0</v>
      </c>
      <c r="BJ530" s="18" t="s">
        <v>90</v>
      </c>
      <c r="BK530" s="141">
        <f>ROUND(I530*H530,2)</f>
        <v>0</v>
      </c>
      <c r="BL530" s="18" t="s">
        <v>153</v>
      </c>
      <c r="BM530" s="140" t="s">
        <v>1094</v>
      </c>
    </row>
    <row r="531" spans="2:65" s="1" customFormat="1" ht="11.25">
      <c r="B531" s="34"/>
      <c r="D531" s="142" t="s">
        <v>155</v>
      </c>
      <c r="F531" s="143" t="s">
        <v>207</v>
      </c>
      <c r="I531" s="144"/>
      <c r="L531" s="34"/>
      <c r="M531" s="145"/>
      <c r="T531" s="55"/>
      <c r="AT531" s="18" t="s">
        <v>155</v>
      </c>
      <c r="AU531" s="18" t="s">
        <v>92</v>
      </c>
    </row>
    <row r="532" spans="2:65" s="1" customFormat="1" ht="19.5">
      <c r="B532" s="34"/>
      <c r="D532" s="146" t="s">
        <v>157</v>
      </c>
      <c r="F532" s="147" t="s">
        <v>1095</v>
      </c>
      <c r="I532" s="144"/>
      <c r="L532" s="34"/>
      <c r="M532" s="145"/>
      <c r="T532" s="55"/>
      <c r="AT532" s="18" t="s">
        <v>157</v>
      </c>
      <c r="AU532" s="18" t="s">
        <v>92</v>
      </c>
    </row>
    <row r="533" spans="2:65" s="12" customFormat="1" ht="11.25">
      <c r="B533" s="148"/>
      <c r="D533" s="146" t="s">
        <v>159</v>
      </c>
      <c r="E533" s="149" t="s">
        <v>44</v>
      </c>
      <c r="F533" s="150" t="s">
        <v>209</v>
      </c>
      <c r="H533" s="149" t="s">
        <v>44</v>
      </c>
      <c r="I533" s="151"/>
      <c r="L533" s="148"/>
      <c r="M533" s="152"/>
      <c r="T533" s="153"/>
      <c r="AT533" s="149" t="s">
        <v>159</v>
      </c>
      <c r="AU533" s="149" t="s">
        <v>92</v>
      </c>
      <c r="AV533" s="12" t="s">
        <v>90</v>
      </c>
      <c r="AW533" s="12" t="s">
        <v>42</v>
      </c>
      <c r="AX533" s="12" t="s">
        <v>82</v>
      </c>
      <c r="AY533" s="149" t="s">
        <v>146</v>
      </c>
    </row>
    <row r="534" spans="2:65" s="13" customFormat="1" ht="11.25">
      <c r="B534" s="154"/>
      <c r="D534" s="146" t="s">
        <v>159</v>
      </c>
      <c r="E534" s="155" t="s">
        <v>44</v>
      </c>
      <c r="F534" s="156" t="s">
        <v>202</v>
      </c>
      <c r="H534" s="157">
        <v>997.48</v>
      </c>
      <c r="I534" s="158"/>
      <c r="L534" s="154"/>
      <c r="M534" s="159"/>
      <c r="T534" s="160"/>
      <c r="AT534" s="155" t="s">
        <v>159</v>
      </c>
      <c r="AU534" s="155" t="s">
        <v>92</v>
      </c>
      <c r="AV534" s="13" t="s">
        <v>92</v>
      </c>
      <c r="AW534" s="13" t="s">
        <v>42</v>
      </c>
      <c r="AX534" s="13" t="s">
        <v>90</v>
      </c>
      <c r="AY534" s="155" t="s">
        <v>146</v>
      </c>
    </row>
    <row r="535" spans="2:65" s="13" customFormat="1" ht="11.25">
      <c r="B535" s="154"/>
      <c r="D535" s="146" t="s">
        <v>159</v>
      </c>
      <c r="F535" s="156" t="s">
        <v>1096</v>
      </c>
      <c r="H535" s="157">
        <v>59848.800000000003</v>
      </c>
      <c r="I535" s="158"/>
      <c r="L535" s="154"/>
      <c r="M535" s="159"/>
      <c r="T535" s="160"/>
      <c r="AT535" s="155" t="s">
        <v>159</v>
      </c>
      <c r="AU535" s="155" t="s">
        <v>92</v>
      </c>
      <c r="AV535" s="13" t="s">
        <v>92</v>
      </c>
      <c r="AW535" s="13" t="s">
        <v>4</v>
      </c>
      <c r="AX535" s="13" t="s">
        <v>90</v>
      </c>
      <c r="AY535" s="155" t="s">
        <v>146</v>
      </c>
    </row>
    <row r="536" spans="2:65" s="1" customFormat="1" ht="24.2" customHeight="1">
      <c r="B536" s="34"/>
      <c r="C536" s="129" t="s">
        <v>1097</v>
      </c>
      <c r="D536" s="129" t="s">
        <v>148</v>
      </c>
      <c r="E536" s="130" t="s">
        <v>211</v>
      </c>
      <c r="F536" s="131" t="s">
        <v>212</v>
      </c>
      <c r="G536" s="132" t="s">
        <v>183</v>
      </c>
      <c r="H536" s="133">
        <v>997.48</v>
      </c>
      <c r="I536" s="134"/>
      <c r="J536" s="135">
        <f>ROUND(I536*H536,2)</f>
        <v>0</v>
      </c>
      <c r="K536" s="131" t="s">
        <v>152</v>
      </c>
      <c r="L536" s="34"/>
      <c r="M536" s="136" t="s">
        <v>44</v>
      </c>
      <c r="N536" s="137" t="s">
        <v>53</v>
      </c>
      <c r="P536" s="138">
        <f>O536*H536</f>
        <v>0</v>
      </c>
      <c r="Q536" s="138">
        <v>0</v>
      </c>
      <c r="R536" s="138">
        <f>Q536*H536</f>
        <v>0</v>
      </c>
      <c r="S536" s="138">
        <v>0</v>
      </c>
      <c r="T536" s="139">
        <f>S536*H536</f>
        <v>0</v>
      </c>
      <c r="AR536" s="140" t="s">
        <v>153</v>
      </c>
      <c r="AT536" s="140" t="s">
        <v>148</v>
      </c>
      <c r="AU536" s="140" t="s">
        <v>92</v>
      </c>
      <c r="AY536" s="18" t="s">
        <v>146</v>
      </c>
      <c r="BE536" s="141">
        <f>IF(N536="základní",J536,0)</f>
        <v>0</v>
      </c>
      <c r="BF536" s="141">
        <f>IF(N536="snížená",J536,0)</f>
        <v>0</v>
      </c>
      <c r="BG536" s="141">
        <f>IF(N536="zákl. přenesená",J536,0)</f>
        <v>0</v>
      </c>
      <c r="BH536" s="141">
        <f>IF(N536="sníž. přenesená",J536,0)</f>
        <v>0</v>
      </c>
      <c r="BI536" s="141">
        <f>IF(N536="nulová",J536,0)</f>
        <v>0</v>
      </c>
      <c r="BJ536" s="18" t="s">
        <v>90</v>
      </c>
      <c r="BK536" s="141">
        <f>ROUND(I536*H536,2)</f>
        <v>0</v>
      </c>
      <c r="BL536" s="18" t="s">
        <v>153</v>
      </c>
      <c r="BM536" s="140" t="s">
        <v>1098</v>
      </c>
    </row>
    <row r="537" spans="2:65" s="1" customFormat="1" ht="11.25">
      <c r="B537" s="34"/>
      <c r="D537" s="142" t="s">
        <v>155</v>
      </c>
      <c r="F537" s="143" t="s">
        <v>214</v>
      </c>
      <c r="I537" s="144"/>
      <c r="L537" s="34"/>
      <c r="M537" s="145"/>
      <c r="T537" s="55"/>
      <c r="AT537" s="18" t="s">
        <v>155</v>
      </c>
      <c r="AU537" s="18" t="s">
        <v>92</v>
      </c>
    </row>
    <row r="538" spans="2:65" s="12" customFormat="1" ht="11.25">
      <c r="B538" s="148"/>
      <c r="D538" s="146" t="s">
        <v>159</v>
      </c>
      <c r="E538" s="149" t="s">
        <v>44</v>
      </c>
      <c r="F538" s="150" t="s">
        <v>209</v>
      </c>
      <c r="H538" s="149" t="s">
        <v>44</v>
      </c>
      <c r="I538" s="151"/>
      <c r="L538" s="148"/>
      <c r="M538" s="152"/>
      <c r="T538" s="153"/>
      <c r="AT538" s="149" t="s">
        <v>159</v>
      </c>
      <c r="AU538" s="149" t="s">
        <v>92</v>
      </c>
      <c r="AV538" s="12" t="s">
        <v>90</v>
      </c>
      <c r="AW538" s="12" t="s">
        <v>42</v>
      </c>
      <c r="AX538" s="12" t="s">
        <v>82</v>
      </c>
      <c r="AY538" s="149" t="s">
        <v>146</v>
      </c>
    </row>
    <row r="539" spans="2:65" s="13" customFormat="1" ht="11.25">
      <c r="B539" s="154"/>
      <c r="D539" s="146" t="s">
        <v>159</v>
      </c>
      <c r="E539" s="155" t="s">
        <v>44</v>
      </c>
      <c r="F539" s="156" t="s">
        <v>202</v>
      </c>
      <c r="H539" s="157">
        <v>997.48</v>
      </c>
      <c r="I539" s="158"/>
      <c r="L539" s="154"/>
      <c r="M539" s="159"/>
      <c r="T539" s="160"/>
      <c r="AT539" s="155" t="s">
        <v>159</v>
      </c>
      <c r="AU539" s="155" t="s">
        <v>92</v>
      </c>
      <c r="AV539" s="13" t="s">
        <v>92</v>
      </c>
      <c r="AW539" s="13" t="s">
        <v>42</v>
      </c>
      <c r="AX539" s="13" t="s">
        <v>90</v>
      </c>
      <c r="AY539" s="155" t="s">
        <v>146</v>
      </c>
    </row>
    <row r="540" spans="2:65" s="1" customFormat="1" ht="16.5" customHeight="1">
      <c r="B540" s="34"/>
      <c r="C540" s="129" t="s">
        <v>1099</v>
      </c>
      <c r="D540" s="129" t="s">
        <v>148</v>
      </c>
      <c r="E540" s="130" t="s">
        <v>1100</v>
      </c>
      <c r="F540" s="131" t="s">
        <v>1101</v>
      </c>
      <c r="G540" s="132" t="s">
        <v>151</v>
      </c>
      <c r="H540" s="133">
        <v>249.37</v>
      </c>
      <c r="I540" s="134"/>
      <c r="J540" s="135">
        <f>ROUND(I540*H540,2)</f>
        <v>0</v>
      </c>
      <c r="K540" s="131" t="s">
        <v>44</v>
      </c>
      <c r="L540" s="34"/>
      <c r="M540" s="136" t="s">
        <v>44</v>
      </c>
      <c r="N540" s="137" t="s">
        <v>53</v>
      </c>
      <c r="P540" s="138">
        <f>O540*H540</f>
        <v>0</v>
      </c>
      <c r="Q540" s="138">
        <v>0</v>
      </c>
      <c r="R540" s="138">
        <f>Q540*H540</f>
        <v>0</v>
      </c>
      <c r="S540" s="138">
        <v>0</v>
      </c>
      <c r="T540" s="139">
        <f>S540*H540</f>
        <v>0</v>
      </c>
      <c r="AR540" s="140" t="s">
        <v>153</v>
      </c>
      <c r="AT540" s="140" t="s">
        <v>148</v>
      </c>
      <c r="AU540" s="140" t="s">
        <v>92</v>
      </c>
      <c r="AY540" s="18" t="s">
        <v>146</v>
      </c>
      <c r="BE540" s="141">
        <f>IF(N540="základní",J540,0)</f>
        <v>0</v>
      </c>
      <c r="BF540" s="141">
        <f>IF(N540="snížená",J540,0)</f>
        <v>0</v>
      </c>
      <c r="BG540" s="141">
        <f>IF(N540="zákl. přenesená",J540,0)</f>
        <v>0</v>
      </c>
      <c r="BH540" s="141">
        <f>IF(N540="sníž. přenesená",J540,0)</f>
        <v>0</v>
      </c>
      <c r="BI540" s="141">
        <f>IF(N540="nulová",J540,0)</f>
        <v>0</v>
      </c>
      <c r="BJ540" s="18" t="s">
        <v>90</v>
      </c>
      <c r="BK540" s="141">
        <f>ROUND(I540*H540,2)</f>
        <v>0</v>
      </c>
      <c r="BL540" s="18" t="s">
        <v>153</v>
      </c>
      <c r="BM540" s="140" t="s">
        <v>1102</v>
      </c>
    </row>
    <row r="541" spans="2:65" s="12" customFormat="1" ht="11.25">
      <c r="B541" s="148"/>
      <c r="D541" s="146" t="s">
        <v>159</v>
      </c>
      <c r="E541" s="149" t="s">
        <v>44</v>
      </c>
      <c r="F541" s="150" t="s">
        <v>209</v>
      </c>
      <c r="H541" s="149" t="s">
        <v>44</v>
      </c>
      <c r="I541" s="151"/>
      <c r="L541" s="148"/>
      <c r="M541" s="152"/>
      <c r="T541" s="153"/>
      <c r="AT541" s="149" t="s">
        <v>159</v>
      </c>
      <c r="AU541" s="149" t="s">
        <v>92</v>
      </c>
      <c r="AV541" s="12" t="s">
        <v>90</v>
      </c>
      <c r="AW541" s="12" t="s">
        <v>42</v>
      </c>
      <c r="AX541" s="12" t="s">
        <v>82</v>
      </c>
      <c r="AY541" s="149" t="s">
        <v>146</v>
      </c>
    </row>
    <row r="542" spans="2:65" s="13" customFormat="1" ht="11.25">
      <c r="B542" s="154"/>
      <c r="D542" s="146" t="s">
        <v>159</v>
      </c>
      <c r="E542" s="155" t="s">
        <v>44</v>
      </c>
      <c r="F542" s="156" t="s">
        <v>227</v>
      </c>
      <c r="H542" s="157">
        <v>249.37</v>
      </c>
      <c r="I542" s="158"/>
      <c r="L542" s="154"/>
      <c r="M542" s="159"/>
      <c r="T542" s="160"/>
      <c r="AT542" s="155" t="s">
        <v>159</v>
      </c>
      <c r="AU542" s="155" t="s">
        <v>92</v>
      </c>
      <c r="AV542" s="13" t="s">
        <v>92</v>
      </c>
      <c r="AW542" s="13" t="s">
        <v>42</v>
      </c>
      <c r="AX542" s="13" t="s">
        <v>90</v>
      </c>
      <c r="AY542" s="155" t="s">
        <v>146</v>
      </c>
    </row>
    <row r="543" spans="2:65" s="1" customFormat="1" ht="21.75" customHeight="1">
      <c r="B543" s="34"/>
      <c r="C543" s="129" t="s">
        <v>1103</v>
      </c>
      <c r="D543" s="129" t="s">
        <v>148</v>
      </c>
      <c r="E543" s="130" t="s">
        <v>1104</v>
      </c>
      <c r="F543" s="131" t="s">
        <v>1105</v>
      </c>
      <c r="G543" s="132" t="s">
        <v>151</v>
      </c>
      <c r="H543" s="133">
        <v>14962.2</v>
      </c>
      <c r="I543" s="134"/>
      <c r="J543" s="135">
        <f>ROUND(I543*H543,2)</f>
        <v>0</v>
      </c>
      <c r="K543" s="131" t="s">
        <v>44</v>
      </c>
      <c r="L543" s="34"/>
      <c r="M543" s="136" t="s">
        <v>44</v>
      </c>
      <c r="N543" s="137" t="s">
        <v>53</v>
      </c>
      <c r="P543" s="138">
        <f>O543*H543</f>
        <v>0</v>
      </c>
      <c r="Q543" s="138">
        <v>0</v>
      </c>
      <c r="R543" s="138">
        <f>Q543*H543</f>
        <v>0</v>
      </c>
      <c r="S543" s="138">
        <v>0</v>
      </c>
      <c r="T543" s="139">
        <f>S543*H543</f>
        <v>0</v>
      </c>
      <c r="AR543" s="140" t="s">
        <v>153</v>
      </c>
      <c r="AT543" s="140" t="s">
        <v>148</v>
      </c>
      <c r="AU543" s="140" t="s">
        <v>92</v>
      </c>
      <c r="AY543" s="18" t="s">
        <v>146</v>
      </c>
      <c r="BE543" s="141">
        <f>IF(N543="základní",J543,0)</f>
        <v>0</v>
      </c>
      <c r="BF543" s="141">
        <f>IF(N543="snížená",J543,0)</f>
        <v>0</v>
      </c>
      <c r="BG543" s="141">
        <f>IF(N543="zákl. přenesená",J543,0)</f>
        <v>0</v>
      </c>
      <c r="BH543" s="141">
        <f>IF(N543="sníž. přenesená",J543,0)</f>
        <v>0</v>
      </c>
      <c r="BI543" s="141">
        <f>IF(N543="nulová",J543,0)</f>
        <v>0</v>
      </c>
      <c r="BJ543" s="18" t="s">
        <v>90</v>
      </c>
      <c r="BK543" s="141">
        <f>ROUND(I543*H543,2)</f>
        <v>0</v>
      </c>
      <c r="BL543" s="18" t="s">
        <v>153</v>
      </c>
      <c r="BM543" s="140" t="s">
        <v>1106</v>
      </c>
    </row>
    <row r="544" spans="2:65" s="1" customFormat="1" ht="19.5">
      <c r="B544" s="34"/>
      <c r="D544" s="146" t="s">
        <v>157</v>
      </c>
      <c r="F544" s="147" t="s">
        <v>1095</v>
      </c>
      <c r="I544" s="144"/>
      <c r="L544" s="34"/>
      <c r="M544" s="145"/>
      <c r="T544" s="55"/>
      <c r="AT544" s="18" t="s">
        <v>157</v>
      </c>
      <c r="AU544" s="18" t="s">
        <v>92</v>
      </c>
    </row>
    <row r="545" spans="2:65" s="12" customFormat="1" ht="11.25">
      <c r="B545" s="148"/>
      <c r="D545" s="146" t="s">
        <v>159</v>
      </c>
      <c r="E545" s="149" t="s">
        <v>44</v>
      </c>
      <c r="F545" s="150" t="s">
        <v>209</v>
      </c>
      <c r="H545" s="149" t="s">
        <v>44</v>
      </c>
      <c r="I545" s="151"/>
      <c r="L545" s="148"/>
      <c r="M545" s="152"/>
      <c r="T545" s="153"/>
      <c r="AT545" s="149" t="s">
        <v>159</v>
      </c>
      <c r="AU545" s="149" t="s">
        <v>92</v>
      </c>
      <c r="AV545" s="12" t="s">
        <v>90</v>
      </c>
      <c r="AW545" s="12" t="s">
        <v>42</v>
      </c>
      <c r="AX545" s="12" t="s">
        <v>82</v>
      </c>
      <c r="AY545" s="149" t="s">
        <v>146</v>
      </c>
    </row>
    <row r="546" spans="2:65" s="13" customFormat="1" ht="11.25">
      <c r="B546" s="154"/>
      <c r="D546" s="146" t="s">
        <v>159</v>
      </c>
      <c r="E546" s="155" t="s">
        <v>44</v>
      </c>
      <c r="F546" s="156" t="s">
        <v>227</v>
      </c>
      <c r="H546" s="157">
        <v>249.37</v>
      </c>
      <c r="I546" s="158"/>
      <c r="L546" s="154"/>
      <c r="M546" s="159"/>
      <c r="T546" s="160"/>
      <c r="AT546" s="155" t="s">
        <v>159</v>
      </c>
      <c r="AU546" s="155" t="s">
        <v>92</v>
      </c>
      <c r="AV546" s="13" t="s">
        <v>92</v>
      </c>
      <c r="AW546" s="13" t="s">
        <v>42</v>
      </c>
      <c r="AX546" s="13" t="s">
        <v>90</v>
      </c>
      <c r="AY546" s="155" t="s">
        <v>146</v>
      </c>
    </row>
    <row r="547" spans="2:65" s="13" customFormat="1" ht="11.25">
      <c r="B547" s="154"/>
      <c r="D547" s="146" t="s">
        <v>159</v>
      </c>
      <c r="F547" s="156" t="s">
        <v>1107</v>
      </c>
      <c r="H547" s="157">
        <v>14962.2</v>
      </c>
      <c r="I547" s="158"/>
      <c r="L547" s="154"/>
      <c r="M547" s="159"/>
      <c r="T547" s="160"/>
      <c r="AT547" s="155" t="s">
        <v>159</v>
      </c>
      <c r="AU547" s="155" t="s">
        <v>92</v>
      </c>
      <c r="AV547" s="13" t="s">
        <v>92</v>
      </c>
      <c r="AW547" s="13" t="s">
        <v>4</v>
      </c>
      <c r="AX547" s="13" t="s">
        <v>90</v>
      </c>
      <c r="AY547" s="155" t="s">
        <v>146</v>
      </c>
    </row>
    <row r="548" spans="2:65" s="1" customFormat="1" ht="16.5" customHeight="1">
      <c r="B548" s="34"/>
      <c r="C548" s="129" t="s">
        <v>1108</v>
      </c>
      <c r="D548" s="129" t="s">
        <v>148</v>
      </c>
      <c r="E548" s="130" t="s">
        <v>1109</v>
      </c>
      <c r="F548" s="131" t="s">
        <v>1110</v>
      </c>
      <c r="G548" s="132" t="s">
        <v>151</v>
      </c>
      <c r="H548" s="133">
        <v>249.37</v>
      </c>
      <c r="I548" s="134"/>
      <c r="J548" s="135">
        <f>ROUND(I548*H548,2)</f>
        <v>0</v>
      </c>
      <c r="K548" s="131" t="s">
        <v>44</v>
      </c>
      <c r="L548" s="34"/>
      <c r="M548" s="136" t="s">
        <v>44</v>
      </c>
      <c r="N548" s="137" t="s">
        <v>53</v>
      </c>
      <c r="P548" s="138">
        <f>O548*H548</f>
        <v>0</v>
      </c>
      <c r="Q548" s="138">
        <v>0</v>
      </c>
      <c r="R548" s="138">
        <f>Q548*H548</f>
        <v>0</v>
      </c>
      <c r="S548" s="138">
        <v>0</v>
      </c>
      <c r="T548" s="139">
        <f>S548*H548</f>
        <v>0</v>
      </c>
      <c r="AR548" s="140" t="s">
        <v>153</v>
      </c>
      <c r="AT548" s="140" t="s">
        <v>148</v>
      </c>
      <c r="AU548" s="140" t="s">
        <v>92</v>
      </c>
      <c r="AY548" s="18" t="s">
        <v>146</v>
      </c>
      <c r="BE548" s="141">
        <f>IF(N548="základní",J548,0)</f>
        <v>0</v>
      </c>
      <c r="BF548" s="141">
        <f>IF(N548="snížená",J548,0)</f>
        <v>0</v>
      </c>
      <c r="BG548" s="141">
        <f>IF(N548="zákl. přenesená",J548,0)</f>
        <v>0</v>
      </c>
      <c r="BH548" s="141">
        <f>IF(N548="sníž. přenesená",J548,0)</f>
        <v>0</v>
      </c>
      <c r="BI548" s="141">
        <f>IF(N548="nulová",J548,0)</f>
        <v>0</v>
      </c>
      <c r="BJ548" s="18" t="s">
        <v>90</v>
      </c>
      <c r="BK548" s="141">
        <f>ROUND(I548*H548,2)</f>
        <v>0</v>
      </c>
      <c r="BL548" s="18" t="s">
        <v>153</v>
      </c>
      <c r="BM548" s="140" t="s">
        <v>1111</v>
      </c>
    </row>
    <row r="549" spans="2:65" s="12" customFormat="1" ht="11.25">
      <c r="B549" s="148"/>
      <c r="D549" s="146" t="s">
        <v>159</v>
      </c>
      <c r="E549" s="149" t="s">
        <v>44</v>
      </c>
      <c r="F549" s="150" t="s">
        <v>209</v>
      </c>
      <c r="H549" s="149" t="s">
        <v>44</v>
      </c>
      <c r="I549" s="151"/>
      <c r="L549" s="148"/>
      <c r="M549" s="152"/>
      <c r="T549" s="153"/>
      <c r="AT549" s="149" t="s">
        <v>159</v>
      </c>
      <c r="AU549" s="149" t="s">
        <v>92</v>
      </c>
      <c r="AV549" s="12" t="s">
        <v>90</v>
      </c>
      <c r="AW549" s="12" t="s">
        <v>42</v>
      </c>
      <c r="AX549" s="12" t="s">
        <v>82</v>
      </c>
      <c r="AY549" s="149" t="s">
        <v>146</v>
      </c>
    </row>
    <row r="550" spans="2:65" s="13" customFormat="1" ht="11.25">
      <c r="B550" s="154"/>
      <c r="D550" s="146" t="s">
        <v>159</v>
      </c>
      <c r="E550" s="155" t="s">
        <v>44</v>
      </c>
      <c r="F550" s="156" t="s">
        <v>227</v>
      </c>
      <c r="H550" s="157">
        <v>249.37</v>
      </c>
      <c r="I550" s="158"/>
      <c r="L550" s="154"/>
      <c r="M550" s="159"/>
      <c r="T550" s="160"/>
      <c r="AT550" s="155" t="s">
        <v>159</v>
      </c>
      <c r="AU550" s="155" t="s">
        <v>92</v>
      </c>
      <c r="AV550" s="13" t="s">
        <v>92</v>
      </c>
      <c r="AW550" s="13" t="s">
        <v>42</v>
      </c>
      <c r="AX550" s="13" t="s">
        <v>90</v>
      </c>
      <c r="AY550" s="155" t="s">
        <v>146</v>
      </c>
    </row>
    <row r="551" spans="2:65" s="1" customFormat="1" ht="24.2" customHeight="1">
      <c r="B551" s="34"/>
      <c r="C551" s="129" t="s">
        <v>1112</v>
      </c>
      <c r="D551" s="129" t="s">
        <v>148</v>
      </c>
      <c r="E551" s="130" t="s">
        <v>216</v>
      </c>
      <c r="F551" s="131" t="s">
        <v>217</v>
      </c>
      <c r="G551" s="132" t="s">
        <v>151</v>
      </c>
      <c r="H551" s="133">
        <v>524.1</v>
      </c>
      <c r="I551" s="134"/>
      <c r="J551" s="135">
        <f>ROUND(I551*H551,2)</f>
        <v>0</v>
      </c>
      <c r="K551" s="131" t="s">
        <v>152</v>
      </c>
      <c r="L551" s="34"/>
      <c r="M551" s="136" t="s">
        <v>44</v>
      </c>
      <c r="N551" s="137" t="s">
        <v>53</v>
      </c>
      <c r="P551" s="138">
        <f>O551*H551</f>
        <v>0</v>
      </c>
      <c r="Q551" s="138">
        <v>1.2999999999999999E-4</v>
      </c>
      <c r="R551" s="138">
        <f>Q551*H551</f>
        <v>6.8132999999999999E-2</v>
      </c>
      <c r="S551" s="138">
        <v>0</v>
      </c>
      <c r="T551" s="139">
        <f>S551*H551</f>
        <v>0</v>
      </c>
      <c r="AR551" s="140" t="s">
        <v>153</v>
      </c>
      <c r="AT551" s="140" t="s">
        <v>148</v>
      </c>
      <c r="AU551" s="140" t="s">
        <v>92</v>
      </c>
      <c r="AY551" s="18" t="s">
        <v>146</v>
      </c>
      <c r="BE551" s="141">
        <f>IF(N551="základní",J551,0)</f>
        <v>0</v>
      </c>
      <c r="BF551" s="141">
        <f>IF(N551="snížená",J551,0)</f>
        <v>0</v>
      </c>
      <c r="BG551" s="141">
        <f>IF(N551="zákl. přenesená",J551,0)</f>
        <v>0</v>
      </c>
      <c r="BH551" s="141">
        <f>IF(N551="sníž. přenesená",J551,0)</f>
        <v>0</v>
      </c>
      <c r="BI551" s="141">
        <f>IF(N551="nulová",J551,0)</f>
        <v>0</v>
      </c>
      <c r="BJ551" s="18" t="s">
        <v>90</v>
      </c>
      <c r="BK551" s="141">
        <f>ROUND(I551*H551,2)</f>
        <v>0</v>
      </c>
      <c r="BL551" s="18" t="s">
        <v>153</v>
      </c>
      <c r="BM551" s="140" t="s">
        <v>1113</v>
      </c>
    </row>
    <row r="552" spans="2:65" s="1" customFormat="1" ht="11.25">
      <c r="B552" s="34"/>
      <c r="D552" s="142" t="s">
        <v>155</v>
      </c>
      <c r="F552" s="143" t="s">
        <v>219</v>
      </c>
      <c r="I552" s="144"/>
      <c r="L552" s="34"/>
      <c r="M552" s="145"/>
      <c r="T552" s="55"/>
      <c r="AT552" s="18" t="s">
        <v>155</v>
      </c>
      <c r="AU552" s="18" t="s">
        <v>92</v>
      </c>
    </row>
    <row r="553" spans="2:65" s="1" customFormat="1" ht="19.5">
      <c r="B553" s="34"/>
      <c r="D553" s="146" t="s">
        <v>157</v>
      </c>
      <c r="F553" s="147" t="s">
        <v>220</v>
      </c>
      <c r="I553" s="144"/>
      <c r="L553" s="34"/>
      <c r="M553" s="145"/>
      <c r="T553" s="55"/>
      <c r="AT553" s="18" t="s">
        <v>157</v>
      </c>
      <c r="AU553" s="18" t="s">
        <v>92</v>
      </c>
    </row>
    <row r="554" spans="2:65" s="13" customFormat="1" ht="11.25">
      <c r="B554" s="154"/>
      <c r="D554" s="146" t="s">
        <v>159</v>
      </c>
      <c r="E554" s="155" t="s">
        <v>44</v>
      </c>
      <c r="F554" s="156" t="s">
        <v>1114</v>
      </c>
      <c r="H554" s="157">
        <v>524.1</v>
      </c>
      <c r="I554" s="158"/>
      <c r="L554" s="154"/>
      <c r="M554" s="159"/>
      <c r="T554" s="160"/>
      <c r="AT554" s="155" t="s">
        <v>159</v>
      </c>
      <c r="AU554" s="155" t="s">
        <v>92</v>
      </c>
      <c r="AV554" s="13" t="s">
        <v>92</v>
      </c>
      <c r="AW554" s="13" t="s">
        <v>42</v>
      </c>
      <c r="AX554" s="13" t="s">
        <v>90</v>
      </c>
      <c r="AY554" s="155" t="s">
        <v>146</v>
      </c>
    </row>
    <row r="555" spans="2:65" s="1" customFormat="1" ht="16.5" customHeight="1">
      <c r="B555" s="34"/>
      <c r="C555" s="129" t="s">
        <v>1115</v>
      </c>
      <c r="D555" s="129" t="s">
        <v>148</v>
      </c>
      <c r="E555" s="130" t="s">
        <v>223</v>
      </c>
      <c r="F555" s="131" t="s">
        <v>224</v>
      </c>
      <c r="G555" s="132" t="s">
        <v>151</v>
      </c>
      <c r="H555" s="133">
        <v>249.37</v>
      </c>
      <c r="I555" s="134"/>
      <c r="J555" s="135">
        <f>ROUND(I555*H555,2)</f>
        <v>0</v>
      </c>
      <c r="K555" s="131" t="s">
        <v>152</v>
      </c>
      <c r="L555" s="34"/>
      <c r="M555" s="136" t="s">
        <v>44</v>
      </c>
      <c r="N555" s="137" t="s">
        <v>53</v>
      </c>
      <c r="P555" s="138">
        <f>O555*H555</f>
        <v>0</v>
      </c>
      <c r="Q555" s="138">
        <v>0</v>
      </c>
      <c r="R555" s="138">
        <f>Q555*H555</f>
        <v>0</v>
      </c>
      <c r="S555" s="138">
        <v>0</v>
      </c>
      <c r="T555" s="139">
        <f>S555*H555</f>
        <v>0</v>
      </c>
      <c r="AR555" s="140" t="s">
        <v>153</v>
      </c>
      <c r="AT555" s="140" t="s">
        <v>148</v>
      </c>
      <c r="AU555" s="140" t="s">
        <v>92</v>
      </c>
      <c r="AY555" s="18" t="s">
        <v>146</v>
      </c>
      <c r="BE555" s="141">
        <f>IF(N555="základní",J555,0)</f>
        <v>0</v>
      </c>
      <c r="BF555" s="141">
        <f>IF(N555="snížená",J555,0)</f>
        <v>0</v>
      </c>
      <c r="BG555" s="141">
        <f>IF(N555="zákl. přenesená",J555,0)</f>
        <v>0</v>
      </c>
      <c r="BH555" s="141">
        <f>IF(N555="sníž. přenesená",J555,0)</f>
        <v>0</v>
      </c>
      <c r="BI555" s="141">
        <f>IF(N555="nulová",J555,0)</f>
        <v>0</v>
      </c>
      <c r="BJ555" s="18" t="s">
        <v>90</v>
      </c>
      <c r="BK555" s="141">
        <f>ROUND(I555*H555,2)</f>
        <v>0</v>
      </c>
      <c r="BL555" s="18" t="s">
        <v>153</v>
      </c>
      <c r="BM555" s="140" t="s">
        <v>1116</v>
      </c>
    </row>
    <row r="556" spans="2:65" s="1" customFormat="1" ht="11.25">
      <c r="B556" s="34"/>
      <c r="D556" s="142" t="s">
        <v>155</v>
      </c>
      <c r="F556" s="143" t="s">
        <v>226</v>
      </c>
      <c r="I556" s="144"/>
      <c r="L556" s="34"/>
      <c r="M556" s="145"/>
      <c r="T556" s="55"/>
      <c r="AT556" s="18" t="s">
        <v>155</v>
      </c>
      <c r="AU556" s="18" t="s">
        <v>92</v>
      </c>
    </row>
    <row r="557" spans="2:65" s="12" customFormat="1" ht="11.25">
      <c r="B557" s="148"/>
      <c r="D557" s="146" t="s">
        <v>159</v>
      </c>
      <c r="E557" s="149" t="s">
        <v>44</v>
      </c>
      <c r="F557" s="150" t="s">
        <v>209</v>
      </c>
      <c r="H557" s="149" t="s">
        <v>44</v>
      </c>
      <c r="I557" s="151"/>
      <c r="L557" s="148"/>
      <c r="M557" s="152"/>
      <c r="T557" s="153"/>
      <c r="AT557" s="149" t="s">
        <v>159</v>
      </c>
      <c r="AU557" s="149" t="s">
        <v>92</v>
      </c>
      <c r="AV557" s="12" t="s">
        <v>90</v>
      </c>
      <c r="AW557" s="12" t="s">
        <v>42</v>
      </c>
      <c r="AX557" s="12" t="s">
        <v>82</v>
      </c>
      <c r="AY557" s="149" t="s">
        <v>146</v>
      </c>
    </row>
    <row r="558" spans="2:65" s="13" customFormat="1" ht="11.25">
      <c r="B558" s="154"/>
      <c r="D558" s="146" t="s">
        <v>159</v>
      </c>
      <c r="E558" s="155" t="s">
        <v>44</v>
      </c>
      <c r="F558" s="156" t="s">
        <v>227</v>
      </c>
      <c r="H558" s="157">
        <v>249.37</v>
      </c>
      <c r="I558" s="158"/>
      <c r="L558" s="154"/>
      <c r="M558" s="159"/>
      <c r="T558" s="160"/>
      <c r="AT558" s="155" t="s">
        <v>159</v>
      </c>
      <c r="AU558" s="155" t="s">
        <v>92</v>
      </c>
      <c r="AV558" s="13" t="s">
        <v>92</v>
      </c>
      <c r="AW558" s="13" t="s">
        <v>42</v>
      </c>
      <c r="AX558" s="13" t="s">
        <v>90</v>
      </c>
      <c r="AY558" s="155" t="s">
        <v>146</v>
      </c>
    </row>
    <row r="559" spans="2:65" s="1" customFormat="1" ht="24.2" customHeight="1">
      <c r="B559" s="34"/>
      <c r="C559" s="129" t="s">
        <v>1117</v>
      </c>
      <c r="D559" s="129" t="s">
        <v>148</v>
      </c>
      <c r="E559" s="130" t="s">
        <v>228</v>
      </c>
      <c r="F559" s="131" t="s">
        <v>229</v>
      </c>
      <c r="G559" s="132" t="s">
        <v>151</v>
      </c>
      <c r="H559" s="133">
        <v>14962.2</v>
      </c>
      <c r="I559" s="134"/>
      <c r="J559" s="135">
        <f>ROUND(I559*H559,2)</f>
        <v>0</v>
      </c>
      <c r="K559" s="131" t="s">
        <v>152</v>
      </c>
      <c r="L559" s="34"/>
      <c r="M559" s="136" t="s">
        <v>44</v>
      </c>
      <c r="N559" s="137" t="s">
        <v>53</v>
      </c>
      <c r="P559" s="138">
        <f>O559*H559</f>
        <v>0</v>
      </c>
      <c r="Q559" s="138">
        <v>0</v>
      </c>
      <c r="R559" s="138">
        <f>Q559*H559</f>
        <v>0</v>
      </c>
      <c r="S559" s="138">
        <v>0</v>
      </c>
      <c r="T559" s="139">
        <f>S559*H559</f>
        <v>0</v>
      </c>
      <c r="AR559" s="140" t="s">
        <v>153</v>
      </c>
      <c r="AT559" s="140" t="s">
        <v>148</v>
      </c>
      <c r="AU559" s="140" t="s">
        <v>92</v>
      </c>
      <c r="AY559" s="18" t="s">
        <v>146</v>
      </c>
      <c r="BE559" s="141">
        <f>IF(N559="základní",J559,0)</f>
        <v>0</v>
      </c>
      <c r="BF559" s="141">
        <f>IF(N559="snížená",J559,0)</f>
        <v>0</v>
      </c>
      <c r="BG559" s="141">
        <f>IF(N559="zákl. přenesená",J559,0)</f>
        <v>0</v>
      </c>
      <c r="BH559" s="141">
        <f>IF(N559="sníž. přenesená",J559,0)</f>
        <v>0</v>
      </c>
      <c r="BI559" s="141">
        <f>IF(N559="nulová",J559,0)</f>
        <v>0</v>
      </c>
      <c r="BJ559" s="18" t="s">
        <v>90</v>
      </c>
      <c r="BK559" s="141">
        <f>ROUND(I559*H559,2)</f>
        <v>0</v>
      </c>
      <c r="BL559" s="18" t="s">
        <v>153</v>
      </c>
      <c r="BM559" s="140" t="s">
        <v>1118</v>
      </c>
    </row>
    <row r="560" spans="2:65" s="1" customFormat="1" ht="11.25">
      <c r="B560" s="34"/>
      <c r="D560" s="142" t="s">
        <v>155</v>
      </c>
      <c r="F560" s="143" t="s">
        <v>231</v>
      </c>
      <c r="I560" s="144"/>
      <c r="L560" s="34"/>
      <c r="M560" s="145"/>
      <c r="T560" s="55"/>
      <c r="AT560" s="18" t="s">
        <v>155</v>
      </c>
      <c r="AU560" s="18" t="s">
        <v>92</v>
      </c>
    </row>
    <row r="561" spans="2:65" s="1" customFormat="1" ht="19.5">
      <c r="B561" s="34"/>
      <c r="D561" s="146" t="s">
        <v>157</v>
      </c>
      <c r="F561" s="147" t="s">
        <v>1095</v>
      </c>
      <c r="I561" s="144"/>
      <c r="L561" s="34"/>
      <c r="M561" s="145"/>
      <c r="T561" s="55"/>
      <c r="AT561" s="18" t="s">
        <v>157</v>
      </c>
      <c r="AU561" s="18" t="s">
        <v>92</v>
      </c>
    </row>
    <row r="562" spans="2:65" s="12" customFormat="1" ht="11.25">
      <c r="B562" s="148"/>
      <c r="D562" s="146" t="s">
        <v>159</v>
      </c>
      <c r="E562" s="149" t="s">
        <v>44</v>
      </c>
      <c r="F562" s="150" t="s">
        <v>209</v>
      </c>
      <c r="H562" s="149" t="s">
        <v>44</v>
      </c>
      <c r="I562" s="151"/>
      <c r="L562" s="148"/>
      <c r="M562" s="152"/>
      <c r="T562" s="153"/>
      <c r="AT562" s="149" t="s">
        <v>159</v>
      </c>
      <c r="AU562" s="149" t="s">
        <v>92</v>
      </c>
      <c r="AV562" s="12" t="s">
        <v>90</v>
      </c>
      <c r="AW562" s="12" t="s">
        <v>42</v>
      </c>
      <c r="AX562" s="12" t="s">
        <v>82</v>
      </c>
      <c r="AY562" s="149" t="s">
        <v>146</v>
      </c>
    </row>
    <row r="563" spans="2:65" s="13" customFormat="1" ht="11.25">
      <c r="B563" s="154"/>
      <c r="D563" s="146" t="s">
        <v>159</v>
      </c>
      <c r="E563" s="155" t="s">
        <v>44</v>
      </c>
      <c r="F563" s="156" t="s">
        <v>227</v>
      </c>
      <c r="H563" s="157">
        <v>249.37</v>
      </c>
      <c r="I563" s="158"/>
      <c r="L563" s="154"/>
      <c r="M563" s="159"/>
      <c r="T563" s="160"/>
      <c r="AT563" s="155" t="s">
        <v>159</v>
      </c>
      <c r="AU563" s="155" t="s">
        <v>92</v>
      </c>
      <c r="AV563" s="13" t="s">
        <v>92</v>
      </c>
      <c r="AW563" s="13" t="s">
        <v>42</v>
      </c>
      <c r="AX563" s="13" t="s">
        <v>90</v>
      </c>
      <c r="AY563" s="155" t="s">
        <v>146</v>
      </c>
    </row>
    <row r="564" spans="2:65" s="13" customFormat="1" ht="11.25">
      <c r="B564" s="154"/>
      <c r="D564" s="146" t="s">
        <v>159</v>
      </c>
      <c r="F564" s="156" t="s">
        <v>1107</v>
      </c>
      <c r="H564" s="157">
        <v>14962.2</v>
      </c>
      <c r="I564" s="158"/>
      <c r="L564" s="154"/>
      <c r="M564" s="159"/>
      <c r="T564" s="160"/>
      <c r="AT564" s="155" t="s">
        <v>159</v>
      </c>
      <c r="AU564" s="155" t="s">
        <v>92</v>
      </c>
      <c r="AV564" s="13" t="s">
        <v>92</v>
      </c>
      <c r="AW564" s="13" t="s">
        <v>4</v>
      </c>
      <c r="AX564" s="13" t="s">
        <v>90</v>
      </c>
      <c r="AY564" s="155" t="s">
        <v>146</v>
      </c>
    </row>
    <row r="565" spans="2:65" s="1" customFormat="1" ht="16.5" customHeight="1">
      <c r="B565" s="34"/>
      <c r="C565" s="129" t="s">
        <v>1119</v>
      </c>
      <c r="D565" s="129" t="s">
        <v>148</v>
      </c>
      <c r="E565" s="130" t="s">
        <v>234</v>
      </c>
      <c r="F565" s="131" t="s">
        <v>235</v>
      </c>
      <c r="G565" s="132" t="s">
        <v>151</v>
      </c>
      <c r="H565" s="133">
        <v>249.37</v>
      </c>
      <c r="I565" s="134"/>
      <c r="J565" s="135">
        <f>ROUND(I565*H565,2)</f>
        <v>0</v>
      </c>
      <c r="K565" s="131" t="s">
        <v>152</v>
      </c>
      <c r="L565" s="34"/>
      <c r="M565" s="136" t="s">
        <v>44</v>
      </c>
      <c r="N565" s="137" t="s">
        <v>53</v>
      </c>
      <c r="P565" s="138">
        <f>O565*H565</f>
        <v>0</v>
      </c>
      <c r="Q565" s="138">
        <v>0</v>
      </c>
      <c r="R565" s="138">
        <f>Q565*H565</f>
        <v>0</v>
      </c>
      <c r="S565" s="138">
        <v>0</v>
      </c>
      <c r="T565" s="139">
        <f>S565*H565</f>
        <v>0</v>
      </c>
      <c r="AR565" s="140" t="s">
        <v>153</v>
      </c>
      <c r="AT565" s="140" t="s">
        <v>148</v>
      </c>
      <c r="AU565" s="140" t="s">
        <v>92</v>
      </c>
      <c r="AY565" s="18" t="s">
        <v>146</v>
      </c>
      <c r="BE565" s="141">
        <f>IF(N565="základní",J565,0)</f>
        <v>0</v>
      </c>
      <c r="BF565" s="141">
        <f>IF(N565="snížená",J565,0)</f>
        <v>0</v>
      </c>
      <c r="BG565" s="141">
        <f>IF(N565="zákl. přenesená",J565,0)</f>
        <v>0</v>
      </c>
      <c r="BH565" s="141">
        <f>IF(N565="sníž. přenesená",J565,0)</f>
        <v>0</v>
      </c>
      <c r="BI565" s="141">
        <f>IF(N565="nulová",J565,0)</f>
        <v>0</v>
      </c>
      <c r="BJ565" s="18" t="s">
        <v>90</v>
      </c>
      <c r="BK565" s="141">
        <f>ROUND(I565*H565,2)</f>
        <v>0</v>
      </c>
      <c r="BL565" s="18" t="s">
        <v>153</v>
      </c>
      <c r="BM565" s="140" t="s">
        <v>1120</v>
      </c>
    </row>
    <row r="566" spans="2:65" s="1" customFormat="1" ht="11.25">
      <c r="B566" s="34"/>
      <c r="D566" s="142" t="s">
        <v>155</v>
      </c>
      <c r="F566" s="143" t="s">
        <v>237</v>
      </c>
      <c r="I566" s="144"/>
      <c r="L566" s="34"/>
      <c r="M566" s="145"/>
      <c r="T566" s="55"/>
      <c r="AT566" s="18" t="s">
        <v>155</v>
      </c>
      <c r="AU566" s="18" t="s">
        <v>92</v>
      </c>
    </row>
    <row r="567" spans="2:65" s="12" customFormat="1" ht="11.25">
      <c r="B567" s="148"/>
      <c r="D567" s="146" t="s">
        <v>159</v>
      </c>
      <c r="E567" s="149" t="s">
        <v>44</v>
      </c>
      <c r="F567" s="150" t="s">
        <v>209</v>
      </c>
      <c r="H567" s="149" t="s">
        <v>44</v>
      </c>
      <c r="I567" s="151"/>
      <c r="L567" s="148"/>
      <c r="M567" s="152"/>
      <c r="T567" s="153"/>
      <c r="AT567" s="149" t="s">
        <v>159</v>
      </c>
      <c r="AU567" s="149" t="s">
        <v>92</v>
      </c>
      <c r="AV567" s="12" t="s">
        <v>90</v>
      </c>
      <c r="AW567" s="12" t="s">
        <v>42</v>
      </c>
      <c r="AX567" s="12" t="s">
        <v>82</v>
      </c>
      <c r="AY567" s="149" t="s">
        <v>146</v>
      </c>
    </row>
    <row r="568" spans="2:65" s="13" customFormat="1" ht="11.25">
      <c r="B568" s="154"/>
      <c r="D568" s="146" t="s">
        <v>159</v>
      </c>
      <c r="E568" s="155" t="s">
        <v>44</v>
      </c>
      <c r="F568" s="156" t="s">
        <v>227</v>
      </c>
      <c r="H568" s="157">
        <v>249.37</v>
      </c>
      <c r="I568" s="158"/>
      <c r="L568" s="154"/>
      <c r="M568" s="159"/>
      <c r="T568" s="160"/>
      <c r="AT568" s="155" t="s">
        <v>159</v>
      </c>
      <c r="AU568" s="155" t="s">
        <v>92</v>
      </c>
      <c r="AV568" s="13" t="s">
        <v>92</v>
      </c>
      <c r="AW568" s="13" t="s">
        <v>42</v>
      </c>
      <c r="AX568" s="13" t="s">
        <v>90</v>
      </c>
      <c r="AY568" s="155" t="s">
        <v>146</v>
      </c>
    </row>
    <row r="569" spans="2:65" s="1" customFormat="1" ht="24.2" customHeight="1">
      <c r="B569" s="34"/>
      <c r="C569" s="129" t="s">
        <v>1121</v>
      </c>
      <c r="D569" s="129" t="s">
        <v>148</v>
      </c>
      <c r="E569" s="130" t="s">
        <v>1122</v>
      </c>
      <c r="F569" s="131" t="s">
        <v>1123</v>
      </c>
      <c r="G569" s="132" t="s">
        <v>151</v>
      </c>
      <c r="H569" s="133">
        <v>569.89</v>
      </c>
      <c r="I569" s="134"/>
      <c r="J569" s="135">
        <f>ROUND(I569*H569,2)</f>
        <v>0</v>
      </c>
      <c r="K569" s="131" t="s">
        <v>152</v>
      </c>
      <c r="L569" s="34"/>
      <c r="M569" s="136" t="s">
        <v>44</v>
      </c>
      <c r="N569" s="137" t="s">
        <v>53</v>
      </c>
      <c r="P569" s="138">
        <f>O569*H569</f>
        <v>0</v>
      </c>
      <c r="Q569" s="138">
        <v>4.0000000000000003E-5</v>
      </c>
      <c r="R569" s="138">
        <f>Q569*H569</f>
        <v>2.2795600000000003E-2</v>
      </c>
      <c r="S569" s="138">
        <v>0</v>
      </c>
      <c r="T569" s="139">
        <f>S569*H569</f>
        <v>0</v>
      </c>
      <c r="AR569" s="140" t="s">
        <v>153</v>
      </c>
      <c r="AT569" s="140" t="s">
        <v>148</v>
      </c>
      <c r="AU569" s="140" t="s">
        <v>92</v>
      </c>
      <c r="AY569" s="18" t="s">
        <v>146</v>
      </c>
      <c r="BE569" s="141">
        <f>IF(N569="základní",J569,0)</f>
        <v>0</v>
      </c>
      <c r="BF569" s="141">
        <f>IF(N569="snížená",J569,0)</f>
        <v>0</v>
      </c>
      <c r="BG569" s="141">
        <f>IF(N569="zákl. přenesená",J569,0)</f>
        <v>0</v>
      </c>
      <c r="BH569" s="141">
        <f>IF(N569="sníž. přenesená",J569,0)</f>
        <v>0</v>
      </c>
      <c r="BI569" s="141">
        <f>IF(N569="nulová",J569,0)</f>
        <v>0</v>
      </c>
      <c r="BJ569" s="18" t="s">
        <v>90</v>
      </c>
      <c r="BK569" s="141">
        <f>ROUND(I569*H569,2)</f>
        <v>0</v>
      </c>
      <c r="BL569" s="18" t="s">
        <v>153</v>
      </c>
      <c r="BM569" s="140" t="s">
        <v>1124</v>
      </c>
    </row>
    <row r="570" spans="2:65" s="1" customFormat="1" ht="11.25">
      <c r="B570" s="34"/>
      <c r="D570" s="142" t="s">
        <v>155</v>
      </c>
      <c r="F570" s="143" t="s">
        <v>1125</v>
      </c>
      <c r="I570" s="144"/>
      <c r="L570" s="34"/>
      <c r="M570" s="145"/>
      <c r="T570" s="55"/>
      <c r="AT570" s="18" t="s">
        <v>155</v>
      </c>
      <c r="AU570" s="18" t="s">
        <v>92</v>
      </c>
    </row>
    <row r="571" spans="2:65" s="13" customFormat="1" ht="11.25">
      <c r="B571" s="154"/>
      <c r="D571" s="146" t="s">
        <v>159</v>
      </c>
      <c r="E571" s="155" t="s">
        <v>44</v>
      </c>
      <c r="F571" s="156" t="s">
        <v>923</v>
      </c>
      <c r="H571" s="157">
        <v>45.79</v>
      </c>
      <c r="I571" s="158"/>
      <c r="L571" s="154"/>
      <c r="M571" s="159"/>
      <c r="T571" s="160"/>
      <c r="AT571" s="155" t="s">
        <v>159</v>
      </c>
      <c r="AU571" s="155" t="s">
        <v>92</v>
      </c>
      <c r="AV571" s="13" t="s">
        <v>92</v>
      </c>
      <c r="AW571" s="13" t="s">
        <v>42</v>
      </c>
      <c r="AX571" s="13" t="s">
        <v>82</v>
      </c>
      <c r="AY571" s="155" t="s">
        <v>146</v>
      </c>
    </row>
    <row r="572" spans="2:65" s="13" customFormat="1" ht="11.25">
      <c r="B572" s="154"/>
      <c r="D572" s="146" t="s">
        <v>159</v>
      </c>
      <c r="E572" s="155" t="s">
        <v>44</v>
      </c>
      <c r="F572" s="156" t="s">
        <v>1114</v>
      </c>
      <c r="H572" s="157">
        <v>524.1</v>
      </c>
      <c r="I572" s="158"/>
      <c r="L572" s="154"/>
      <c r="M572" s="159"/>
      <c r="T572" s="160"/>
      <c r="AT572" s="155" t="s">
        <v>159</v>
      </c>
      <c r="AU572" s="155" t="s">
        <v>92</v>
      </c>
      <c r="AV572" s="13" t="s">
        <v>92</v>
      </c>
      <c r="AW572" s="13" t="s">
        <v>42</v>
      </c>
      <c r="AX572" s="13" t="s">
        <v>82</v>
      </c>
      <c r="AY572" s="155" t="s">
        <v>146</v>
      </c>
    </row>
    <row r="573" spans="2:65" s="14" customFormat="1" ht="11.25">
      <c r="B573" s="161"/>
      <c r="D573" s="146" t="s">
        <v>159</v>
      </c>
      <c r="E573" s="162" t="s">
        <v>44</v>
      </c>
      <c r="F573" s="163" t="s">
        <v>281</v>
      </c>
      <c r="H573" s="164">
        <v>569.89</v>
      </c>
      <c r="I573" s="165"/>
      <c r="L573" s="161"/>
      <c r="M573" s="166"/>
      <c r="T573" s="167"/>
      <c r="AT573" s="162" t="s">
        <v>159</v>
      </c>
      <c r="AU573" s="162" t="s">
        <v>92</v>
      </c>
      <c r="AV573" s="14" t="s">
        <v>153</v>
      </c>
      <c r="AW573" s="14" t="s">
        <v>42</v>
      </c>
      <c r="AX573" s="14" t="s">
        <v>90</v>
      </c>
      <c r="AY573" s="162" t="s">
        <v>146</v>
      </c>
    </row>
    <row r="574" spans="2:65" s="1" customFormat="1" ht="24.2" customHeight="1">
      <c r="B574" s="34"/>
      <c r="C574" s="129" t="s">
        <v>1126</v>
      </c>
      <c r="D574" s="129" t="s">
        <v>148</v>
      </c>
      <c r="E574" s="130" t="s">
        <v>1127</v>
      </c>
      <c r="F574" s="131" t="s">
        <v>1128</v>
      </c>
      <c r="G574" s="132" t="s">
        <v>381</v>
      </c>
      <c r="H574" s="133">
        <v>50</v>
      </c>
      <c r="I574" s="134"/>
      <c r="J574" s="135">
        <f>ROUND(I574*H574,2)</f>
        <v>0</v>
      </c>
      <c r="K574" s="131" t="s">
        <v>152</v>
      </c>
      <c r="L574" s="34"/>
      <c r="M574" s="136" t="s">
        <v>44</v>
      </c>
      <c r="N574" s="137" t="s">
        <v>53</v>
      </c>
      <c r="P574" s="138">
        <f>O574*H574</f>
        <v>0</v>
      </c>
      <c r="Q574" s="138">
        <v>1E-4</v>
      </c>
      <c r="R574" s="138">
        <f>Q574*H574</f>
        <v>5.0000000000000001E-3</v>
      </c>
      <c r="S574" s="138">
        <v>0</v>
      </c>
      <c r="T574" s="139">
        <f>S574*H574</f>
        <v>0</v>
      </c>
      <c r="AR574" s="140" t="s">
        <v>153</v>
      </c>
      <c r="AT574" s="140" t="s">
        <v>148</v>
      </c>
      <c r="AU574" s="140" t="s">
        <v>92</v>
      </c>
      <c r="AY574" s="18" t="s">
        <v>146</v>
      </c>
      <c r="BE574" s="141">
        <f>IF(N574="základní",J574,0)</f>
        <v>0</v>
      </c>
      <c r="BF574" s="141">
        <f>IF(N574="snížená",J574,0)</f>
        <v>0</v>
      </c>
      <c r="BG574" s="141">
        <f>IF(N574="zákl. přenesená",J574,0)</f>
        <v>0</v>
      </c>
      <c r="BH574" s="141">
        <f>IF(N574="sníž. přenesená",J574,0)</f>
        <v>0</v>
      </c>
      <c r="BI574" s="141">
        <f>IF(N574="nulová",J574,0)</f>
        <v>0</v>
      </c>
      <c r="BJ574" s="18" t="s">
        <v>90</v>
      </c>
      <c r="BK574" s="141">
        <f>ROUND(I574*H574,2)</f>
        <v>0</v>
      </c>
      <c r="BL574" s="18" t="s">
        <v>153</v>
      </c>
      <c r="BM574" s="140" t="s">
        <v>1129</v>
      </c>
    </row>
    <row r="575" spans="2:65" s="1" customFormat="1" ht="11.25">
      <c r="B575" s="34"/>
      <c r="D575" s="142" t="s">
        <v>155</v>
      </c>
      <c r="F575" s="143" t="s">
        <v>1130</v>
      </c>
      <c r="I575" s="144"/>
      <c r="L575" s="34"/>
      <c r="M575" s="145"/>
      <c r="T575" s="55"/>
      <c r="AT575" s="18" t="s">
        <v>155</v>
      </c>
      <c r="AU575" s="18" t="s">
        <v>92</v>
      </c>
    </row>
    <row r="576" spans="2:65" s="12" customFormat="1" ht="11.25">
      <c r="B576" s="148"/>
      <c r="D576" s="146" t="s">
        <v>159</v>
      </c>
      <c r="E576" s="149" t="s">
        <v>44</v>
      </c>
      <c r="F576" s="150" t="s">
        <v>1131</v>
      </c>
      <c r="H576" s="149" t="s">
        <v>44</v>
      </c>
      <c r="I576" s="151"/>
      <c r="L576" s="148"/>
      <c r="M576" s="152"/>
      <c r="T576" s="153"/>
      <c r="AT576" s="149" t="s">
        <v>159</v>
      </c>
      <c r="AU576" s="149" t="s">
        <v>92</v>
      </c>
      <c r="AV576" s="12" t="s">
        <v>90</v>
      </c>
      <c r="AW576" s="12" t="s">
        <v>42</v>
      </c>
      <c r="AX576" s="12" t="s">
        <v>82</v>
      </c>
      <c r="AY576" s="149" t="s">
        <v>146</v>
      </c>
    </row>
    <row r="577" spans="2:65" s="13" customFormat="1" ht="11.25">
      <c r="B577" s="154"/>
      <c r="D577" s="146" t="s">
        <v>159</v>
      </c>
      <c r="E577" s="155" t="s">
        <v>44</v>
      </c>
      <c r="F577" s="156" t="s">
        <v>1132</v>
      </c>
      <c r="H577" s="157">
        <v>50</v>
      </c>
      <c r="I577" s="158"/>
      <c r="L577" s="154"/>
      <c r="M577" s="159"/>
      <c r="T577" s="160"/>
      <c r="AT577" s="155" t="s">
        <v>159</v>
      </c>
      <c r="AU577" s="155" t="s">
        <v>92</v>
      </c>
      <c r="AV577" s="13" t="s">
        <v>92</v>
      </c>
      <c r="AW577" s="13" t="s">
        <v>42</v>
      </c>
      <c r="AX577" s="13" t="s">
        <v>90</v>
      </c>
      <c r="AY577" s="155" t="s">
        <v>146</v>
      </c>
    </row>
    <row r="578" spans="2:65" s="1" customFormat="1" ht="21.75" customHeight="1">
      <c r="B578" s="34"/>
      <c r="C578" s="129" t="s">
        <v>1133</v>
      </c>
      <c r="D578" s="129" t="s">
        <v>148</v>
      </c>
      <c r="E578" s="130" t="s">
        <v>1134</v>
      </c>
      <c r="F578" s="131" t="s">
        <v>1135</v>
      </c>
      <c r="G578" s="132" t="s">
        <v>381</v>
      </c>
      <c r="H578" s="133">
        <v>50</v>
      </c>
      <c r="I578" s="134"/>
      <c r="J578" s="135">
        <f>ROUND(I578*H578,2)</f>
        <v>0</v>
      </c>
      <c r="K578" s="131" t="s">
        <v>152</v>
      </c>
      <c r="L578" s="34"/>
      <c r="M578" s="136" t="s">
        <v>44</v>
      </c>
      <c r="N578" s="137" t="s">
        <v>53</v>
      </c>
      <c r="P578" s="138">
        <f>O578*H578</f>
        <v>0</v>
      </c>
      <c r="Q578" s="138">
        <v>9.0000000000000006E-5</v>
      </c>
      <c r="R578" s="138">
        <f>Q578*H578</f>
        <v>4.5000000000000005E-3</v>
      </c>
      <c r="S578" s="138">
        <v>0</v>
      </c>
      <c r="T578" s="139">
        <f>S578*H578</f>
        <v>0</v>
      </c>
      <c r="AR578" s="140" t="s">
        <v>153</v>
      </c>
      <c r="AT578" s="140" t="s">
        <v>148</v>
      </c>
      <c r="AU578" s="140" t="s">
        <v>92</v>
      </c>
      <c r="AY578" s="18" t="s">
        <v>146</v>
      </c>
      <c r="BE578" s="141">
        <f>IF(N578="základní",J578,0)</f>
        <v>0</v>
      </c>
      <c r="BF578" s="141">
        <f>IF(N578="snížená",J578,0)</f>
        <v>0</v>
      </c>
      <c r="BG578" s="141">
        <f>IF(N578="zákl. přenesená",J578,0)</f>
        <v>0</v>
      </c>
      <c r="BH578" s="141">
        <f>IF(N578="sníž. přenesená",J578,0)</f>
        <v>0</v>
      </c>
      <c r="BI578" s="141">
        <f>IF(N578="nulová",J578,0)</f>
        <v>0</v>
      </c>
      <c r="BJ578" s="18" t="s">
        <v>90</v>
      </c>
      <c r="BK578" s="141">
        <f>ROUND(I578*H578,2)</f>
        <v>0</v>
      </c>
      <c r="BL578" s="18" t="s">
        <v>153</v>
      </c>
      <c r="BM578" s="140" t="s">
        <v>1136</v>
      </c>
    </row>
    <row r="579" spans="2:65" s="1" customFormat="1" ht="11.25">
      <c r="B579" s="34"/>
      <c r="D579" s="142" t="s">
        <v>155</v>
      </c>
      <c r="F579" s="143" t="s">
        <v>1137</v>
      </c>
      <c r="I579" s="144"/>
      <c r="L579" s="34"/>
      <c r="M579" s="145"/>
      <c r="T579" s="55"/>
      <c r="AT579" s="18" t="s">
        <v>155</v>
      </c>
      <c r="AU579" s="18" t="s">
        <v>92</v>
      </c>
    </row>
    <row r="580" spans="2:65" s="12" customFormat="1" ht="11.25">
      <c r="B580" s="148"/>
      <c r="D580" s="146" t="s">
        <v>159</v>
      </c>
      <c r="E580" s="149" t="s">
        <v>44</v>
      </c>
      <c r="F580" s="150" t="s">
        <v>1131</v>
      </c>
      <c r="H580" s="149" t="s">
        <v>44</v>
      </c>
      <c r="I580" s="151"/>
      <c r="L580" s="148"/>
      <c r="M580" s="152"/>
      <c r="T580" s="153"/>
      <c r="AT580" s="149" t="s">
        <v>159</v>
      </c>
      <c r="AU580" s="149" t="s">
        <v>92</v>
      </c>
      <c r="AV580" s="12" t="s">
        <v>90</v>
      </c>
      <c r="AW580" s="12" t="s">
        <v>42</v>
      </c>
      <c r="AX580" s="12" t="s">
        <v>82</v>
      </c>
      <c r="AY580" s="149" t="s">
        <v>146</v>
      </c>
    </row>
    <row r="581" spans="2:65" s="13" customFormat="1" ht="11.25">
      <c r="B581" s="154"/>
      <c r="D581" s="146" t="s">
        <v>159</v>
      </c>
      <c r="E581" s="155" t="s">
        <v>44</v>
      </c>
      <c r="F581" s="156" t="s">
        <v>1132</v>
      </c>
      <c r="H581" s="157">
        <v>50</v>
      </c>
      <c r="I581" s="158"/>
      <c r="L581" s="154"/>
      <c r="M581" s="159"/>
      <c r="T581" s="160"/>
      <c r="AT581" s="155" t="s">
        <v>159</v>
      </c>
      <c r="AU581" s="155" t="s">
        <v>92</v>
      </c>
      <c r="AV581" s="13" t="s">
        <v>92</v>
      </c>
      <c r="AW581" s="13" t="s">
        <v>42</v>
      </c>
      <c r="AX581" s="13" t="s">
        <v>90</v>
      </c>
      <c r="AY581" s="155" t="s">
        <v>146</v>
      </c>
    </row>
    <row r="582" spans="2:65" s="1" customFormat="1" ht="24.2" customHeight="1">
      <c r="B582" s="34"/>
      <c r="C582" s="129" t="s">
        <v>1138</v>
      </c>
      <c r="D582" s="129" t="s">
        <v>148</v>
      </c>
      <c r="E582" s="130" t="s">
        <v>1139</v>
      </c>
      <c r="F582" s="131" t="s">
        <v>1140</v>
      </c>
      <c r="G582" s="132" t="s">
        <v>151</v>
      </c>
      <c r="H582" s="133">
        <v>204.81</v>
      </c>
      <c r="I582" s="134"/>
      <c r="J582" s="135">
        <f>ROUND(I582*H582,2)</f>
        <v>0</v>
      </c>
      <c r="K582" s="131" t="s">
        <v>152</v>
      </c>
      <c r="L582" s="34"/>
      <c r="M582" s="136" t="s">
        <v>44</v>
      </c>
      <c r="N582" s="137" t="s">
        <v>53</v>
      </c>
      <c r="P582" s="138">
        <f>O582*H582</f>
        <v>0</v>
      </c>
      <c r="Q582" s="138">
        <v>0</v>
      </c>
      <c r="R582" s="138">
        <f>Q582*H582</f>
        <v>0</v>
      </c>
      <c r="S582" s="138">
        <v>0</v>
      </c>
      <c r="T582" s="139">
        <f>S582*H582</f>
        <v>0</v>
      </c>
      <c r="AR582" s="140" t="s">
        <v>153</v>
      </c>
      <c r="AT582" s="140" t="s">
        <v>148</v>
      </c>
      <c r="AU582" s="140" t="s">
        <v>92</v>
      </c>
      <c r="AY582" s="18" t="s">
        <v>146</v>
      </c>
      <c r="BE582" s="141">
        <f>IF(N582="základní",J582,0)</f>
        <v>0</v>
      </c>
      <c r="BF582" s="141">
        <f>IF(N582="snížená",J582,0)</f>
        <v>0</v>
      </c>
      <c r="BG582" s="141">
        <f>IF(N582="zákl. přenesená",J582,0)</f>
        <v>0</v>
      </c>
      <c r="BH582" s="141">
        <f>IF(N582="sníž. přenesená",J582,0)</f>
        <v>0</v>
      </c>
      <c r="BI582" s="141">
        <f>IF(N582="nulová",J582,0)</f>
        <v>0</v>
      </c>
      <c r="BJ582" s="18" t="s">
        <v>90</v>
      </c>
      <c r="BK582" s="141">
        <f>ROUND(I582*H582,2)</f>
        <v>0</v>
      </c>
      <c r="BL582" s="18" t="s">
        <v>153</v>
      </c>
      <c r="BM582" s="140" t="s">
        <v>1141</v>
      </c>
    </row>
    <row r="583" spans="2:65" s="1" customFormat="1" ht="11.25">
      <c r="B583" s="34"/>
      <c r="D583" s="142" t="s">
        <v>155</v>
      </c>
      <c r="F583" s="143" t="s">
        <v>1142</v>
      </c>
      <c r="I583" s="144"/>
      <c r="L583" s="34"/>
      <c r="M583" s="145"/>
      <c r="T583" s="55"/>
      <c r="AT583" s="18" t="s">
        <v>155</v>
      </c>
      <c r="AU583" s="18" t="s">
        <v>92</v>
      </c>
    </row>
    <row r="584" spans="2:65" s="13" customFormat="1" ht="11.25">
      <c r="B584" s="154"/>
      <c r="D584" s="146" t="s">
        <v>159</v>
      </c>
      <c r="E584" s="155" t="s">
        <v>44</v>
      </c>
      <c r="F584" s="156" t="s">
        <v>1143</v>
      </c>
      <c r="H584" s="157">
        <v>204.81</v>
      </c>
      <c r="I584" s="158"/>
      <c r="L584" s="154"/>
      <c r="M584" s="159"/>
      <c r="T584" s="160"/>
      <c r="AT584" s="155" t="s">
        <v>159</v>
      </c>
      <c r="AU584" s="155" t="s">
        <v>92</v>
      </c>
      <c r="AV584" s="13" t="s">
        <v>92</v>
      </c>
      <c r="AW584" s="13" t="s">
        <v>42</v>
      </c>
      <c r="AX584" s="13" t="s">
        <v>90</v>
      </c>
      <c r="AY584" s="155" t="s">
        <v>146</v>
      </c>
    </row>
    <row r="585" spans="2:65" s="1" customFormat="1" ht="24.2" customHeight="1">
      <c r="B585" s="34"/>
      <c r="C585" s="129" t="s">
        <v>1144</v>
      </c>
      <c r="D585" s="129" t="s">
        <v>148</v>
      </c>
      <c r="E585" s="130" t="s">
        <v>1145</v>
      </c>
      <c r="F585" s="131" t="s">
        <v>1146</v>
      </c>
      <c r="G585" s="132" t="s">
        <v>151</v>
      </c>
      <c r="H585" s="133">
        <v>18432.900000000001</v>
      </c>
      <c r="I585" s="134"/>
      <c r="J585" s="135">
        <f>ROUND(I585*H585,2)</f>
        <v>0</v>
      </c>
      <c r="K585" s="131" t="s">
        <v>152</v>
      </c>
      <c r="L585" s="34"/>
      <c r="M585" s="136" t="s">
        <v>44</v>
      </c>
      <c r="N585" s="137" t="s">
        <v>53</v>
      </c>
      <c r="P585" s="138">
        <f>O585*H585</f>
        <v>0</v>
      </c>
      <c r="Q585" s="138">
        <v>0</v>
      </c>
      <c r="R585" s="138">
        <f>Q585*H585</f>
        <v>0</v>
      </c>
      <c r="S585" s="138">
        <v>0</v>
      </c>
      <c r="T585" s="139">
        <f>S585*H585</f>
        <v>0</v>
      </c>
      <c r="AR585" s="140" t="s">
        <v>153</v>
      </c>
      <c r="AT585" s="140" t="s">
        <v>148</v>
      </c>
      <c r="AU585" s="140" t="s">
        <v>92</v>
      </c>
      <c r="AY585" s="18" t="s">
        <v>146</v>
      </c>
      <c r="BE585" s="141">
        <f>IF(N585="základní",J585,0)</f>
        <v>0</v>
      </c>
      <c r="BF585" s="141">
        <f>IF(N585="snížená",J585,0)</f>
        <v>0</v>
      </c>
      <c r="BG585" s="141">
        <f>IF(N585="zákl. přenesená",J585,0)</f>
        <v>0</v>
      </c>
      <c r="BH585" s="141">
        <f>IF(N585="sníž. přenesená",J585,0)</f>
        <v>0</v>
      </c>
      <c r="BI585" s="141">
        <f>IF(N585="nulová",J585,0)</f>
        <v>0</v>
      </c>
      <c r="BJ585" s="18" t="s">
        <v>90</v>
      </c>
      <c r="BK585" s="141">
        <f>ROUND(I585*H585,2)</f>
        <v>0</v>
      </c>
      <c r="BL585" s="18" t="s">
        <v>153</v>
      </c>
      <c r="BM585" s="140" t="s">
        <v>1147</v>
      </c>
    </row>
    <row r="586" spans="2:65" s="1" customFormat="1" ht="11.25">
      <c r="B586" s="34"/>
      <c r="D586" s="142" t="s">
        <v>155</v>
      </c>
      <c r="F586" s="143" t="s">
        <v>1148</v>
      </c>
      <c r="I586" s="144"/>
      <c r="L586" s="34"/>
      <c r="M586" s="145"/>
      <c r="T586" s="55"/>
      <c r="AT586" s="18" t="s">
        <v>155</v>
      </c>
      <c r="AU586" s="18" t="s">
        <v>92</v>
      </c>
    </row>
    <row r="587" spans="2:65" s="1" customFormat="1" ht="19.5">
      <c r="B587" s="34"/>
      <c r="D587" s="146" t="s">
        <v>157</v>
      </c>
      <c r="F587" s="147" t="s">
        <v>1084</v>
      </c>
      <c r="I587" s="144"/>
      <c r="L587" s="34"/>
      <c r="M587" s="145"/>
      <c r="T587" s="55"/>
      <c r="AT587" s="18" t="s">
        <v>157</v>
      </c>
      <c r="AU587" s="18" t="s">
        <v>92</v>
      </c>
    </row>
    <row r="588" spans="2:65" s="13" customFormat="1" ht="11.25">
      <c r="B588" s="154"/>
      <c r="D588" s="146" t="s">
        <v>159</v>
      </c>
      <c r="E588" s="155" t="s">
        <v>44</v>
      </c>
      <c r="F588" s="156" t="s">
        <v>1143</v>
      </c>
      <c r="H588" s="157">
        <v>204.81</v>
      </c>
      <c r="I588" s="158"/>
      <c r="L588" s="154"/>
      <c r="M588" s="159"/>
      <c r="T588" s="160"/>
      <c r="AT588" s="155" t="s">
        <v>159</v>
      </c>
      <c r="AU588" s="155" t="s">
        <v>92</v>
      </c>
      <c r="AV588" s="13" t="s">
        <v>92</v>
      </c>
      <c r="AW588" s="13" t="s">
        <v>42</v>
      </c>
      <c r="AX588" s="13" t="s">
        <v>90</v>
      </c>
      <c r="AY588" s="155" t="s">
        <v>146</v>
      </c>
    </row>
    <row r="589" spans="2:65" s="13" customFormat="1" ht="11.25">
      <c r="B589" s="154"/>
      <c r="D589" s="146" t="s">
        <v>159</v>
      </c>
      <c r="F589" s="156" t="s">
        <v>1149</v>
      </c>
      <c r="H589" s="157">
        <v>18432.900000000001</v>
      </c>
      <c r="I589" s="158"/>
      <c r="L589" s="154"/>
      <c r="M589" s="159"/>
      <c r="T589" s="160"/>
      <c r="AT589" s="155" t="s">
        <v>159</v>
      </c>
      <c r="AU589" s="155" t="s">
        <v>92</v>
      </c>
      <c r="AV589" s="13" t="s">
        <v>92</v>
      </c>
      <c r="AW589" s="13" t="s">
        <v>4</v>
      </c>
      <c r="AX589" s="13" t="s">
        <v>90</v>
      </c>
      <c r="AY589" s="155" t="s">
        <v>146</v>
      </c>
    </row>
    <row r="590" spans="2:65" s="1" customFormat="1" ht="24.2" customHeight="1">
      <c r="B590" s="34"/>
      <c r="C590" s="129" t="s">
        <v>1150</v>
      </c>
      <c r="D590" s="129" t="s">
        <v>148</v>
      </c>
      <c r="E590" s="130" t="s">
        <v>1151</v>
      </c>
      <c r="F590" s="131" t="s">
        <v>1152</v>
      </c>
      <c r="G590" s="132" t="s">
        <v>151</v>
      </c>
      <c r="H590" s="133">
        <v>204.81</v>
      </c>
      <c r="I590" s="134"/>
      <c r="J590" s="135">
        <f>ROUND(I590*H590,2)</f>
        <v>0</v>
      </c>
      <c r="K590" s="131" t="s">
        <v>152</v>
      </c>
      <c r="L590" s="34"/>
      <c r="M590" s="136" t="s">
        <v>44</v>
      </c>
      <c r="N590" s="137" t="s">
        <v>53</v>
      </c>
      <c r="P590" s="138">
        <f>O590*H590</f>
        <v>0</v>
      </c>
      <c r="Q590" s="138">
        <v>0</v>
      </c>
      <c r="R590" s="138">
        <f>Q590*H590</f>
        <v>0</v>
      </c>
      <c r="S590" s="138">
        <v>0</v>
      </c>
      <c r="T590" s="139">
        <f>S590*H590</f>
        <v>0</v>
      </c>
      <c r="AR590" s="140" t="s">
        <v>153</v>
      </c>
      <c r="AT590" s="140" t="s">
        <v>148</v>
      </c>
      <c r="AU590" s="140" t="s">
        <v>92</v>
      </c>
      <c r="AY590" s="18" t="s">
        <v>146</v>
      </c>
      <c r="BE590" s="141">
        <f>IF(N590="základní",J590,0)</f>
        <v>0</v>
      </c>
      <c r="BF590" s="141">
        <f>IF(N590="snížená",J590,0)</f>
        <v>0</v>
      </c>
      <c r="BG590" s="141">
        <f>IF(N590="zákl. přenesená",J590,0)</f>
        <v>0</v>
      </c>
      <c r="BH590" s="141">
        <f>IF(N590="sníž. přenesená",J590,0)</f>
        <v>0</v>
      </c>
      <c r="BI590" s="141">
        <f>IF(N590="nulová",J590,0)</f>
        <v>0</v>
      </c>
      <c r="BJ590" s="18" t="s">
        <v>90</v>
      </c>
      <c r="BK590" s="141">
        <f>ROUND(I590*H590,2)</f>
        <v>0</v>
      </c>
      <c r="BL590" s="18" t="s">
        <v>153</v>
      </c>
      <c r="BM590" s="140" t="s">
        <v>1153</v>
      </c>
    </row>
    <row r="591" spans="2:65" s="1" customFormat="1" ht="11.25">
      <c r="B591" s="34"/>
      <c r="D591" s="142" t="s">
        <v>155</v>
      </c>
      <c r="F591" s="143" t="s">
        <v>1154</v>
      </c>
      <c r="I591" s="144"/>
      <c r="L591" s="34"/>
      <c r="M591" s="145"/>
      <c r="T591" s="55"/>
      <c r="AT591" s="18" t="s">
        <v>155</v>
      </c>
      <c r="AU591" s="18" t="s">
        <v>92</v>
      </c>
    </row>
    <row r="592" spans="2:65" s="13" customFormat="1" ht="11.25">
      <c r="B592" s="154"/>
      <c r="D592" s="146" t="s">
        <v>159</v>
      </c>
      <c r="E592" s="155" t="s">
        <v>44</v>
      </c>
      <c r="F592" s="156" t="s">
        <v>1143</v>
      </c>
      <c r="H592" s="157">
        <v>204.81</v>
      </c>
      <c r="I592" s="158"/>
      <c r="L592" s="154"/>
      <c r="M592" s="159"/>
      <c r="T592" s="160"/>
      <c r="AT592" s="155" t="s">
        <v>159</v>
      </c>
      <c r="AU592" s="155" t="s">
        <v>92</v>
      </c>
      <c r="AV592" s="13" t="s">
        <v>92</v>
      </c>
      <c r="AW592" s="13" t="s">
        <v>42</v>
      </c>
      <c r="AX592" s="13" t="s">
        <v>90</v>
      </c>
      <c r="AY592" s="155" t="s">
        <v>146</v>
      </c>
    </row>
    <row r="593" spans="2:65" s="1" customFormat="1" ht="16.5" customHeight="1">
      <c r="B593" s="34"/>
      <c r="C593" s="129" t="s">
        <v>1155</v>
      </c>
      <c r="D593" s="129" t="s">
        <v>148</v>
      </c>
      <c r="E593" s="130" t="s">
        <v>1156</v>
      </c>
      <c r="F593" s="131" t="s">
        <v>1157</v>
      </c>
      <c r="G593" s="132" t="s">
        <v>151</v>
      </c>
      <c r="H593" s="133">
        <v>425.58</v>
      </c>
      <c r="I593" s="134"/>
      <c r="J593" s="135">
        <f>ROUND(I593*H593,2)</f>
        <v>0</v>
      </c>
      <c r="K593" s="131" t="s">
        <v>152</v>
      </c>
      <c r="L593" s="34"/>
      <c r="M593" s="136" t="s">
        <v>44</v>
      </c>
      <c r="N593" s="137" t="s">
        <v>53</v>
      </c>
      <c r="P593" s="138">
        <f>O593*H593</f>
        <v>0</v>
      </c>
      <c r="Q593" s="138">
        <v>0</v>
      </c>
      <c r="R593" s="138">
        <f>Q593*H593</f>
        <v>0</v>
      </c>
      <c r="S593" s="138">
        <v>0</v>
      </c>
      <c r="T593" s="139">
        <f>S593*H593</f>
        <v>0</v>
      </c>
      <c r="AR593" s="140" t="s">
        <v>153</v>
      </c>
      <c r="AT593" s="140" t="s">
        <v>148</v>
      </c>
      <c r="AU593" s="140" t="s">
        <v>92</v>
      </c>
      <c r="AY593" s="18" t="s">
        <v>146</v>
      </c>
      <c r="BE593" s="141">
        <f>IF(N593="základní",J593,0)</f>
        <v>0</v>
      </c>
      <c r="BF593" s="141">
        <f>IF(N593="snížená",J593,0)</f>
        <v>0</v>
      </c>
      <c r="BG593" s="141">
        <f>IF(N593="zákl. přenesená",J593,0)</f>
        <v>0</v>
      </c>
      <c r="BH593" s="141">
        <f>IF(N593="sníž. přenesená",J593,0)</f>
        <v>0</v>
      </c>
      <c r="BI593" s="141">
        <f>IF(N593="nulová",J593,0)</f>
        <v>0</v>
      </c>
      <c r="BJ593" s="18" t="s">
        <v>90</v>
      </c>
      <c r="BK593" s="141">
        <f>ROUND(I593*H593,2)</f>
        <v>0</v>
      </c>
      <c r="BL593" s="18" t="s">
        <v>153</v>
      </c>
      <c r="BM593" s="140" t="s">
        <v>1158</v>
      </c>
    </row>
    <row r="594" spans="2:65" s="1" customFormat="1" ht="11.25">
      <c r="B594" s="34"/>
      <c r="D594" s="142" t="s">
        <v>155</v>
      </c>
      <c r="F594" s="143" t="s">
        <v>1159</v>
      </c>
      <c r="I594" s="144"/>
      <c r="L594" s="34"/>
      <c r="M594" s="145"/>
      <c r="T594" s="55"/>
      <c r="AT594" s="18" t="s">
        <v>155</v>
      </c>
      <c r="AU594" s="18" t="s">
        <v>92</v>
      </c>
    </row>
    <row r="595" spans="2:65" s="12" customFormat="1" ht="11.25">
      <c r="B595" s="148"/>
      <c r="D595" s="146" t="s">
        <v>159</v>
      </c>
      <c r="E595" s="149" t="s">
        <v>44</v>
      </c>
      <c r="F595" s="150" t="s">
        <v>1076</v>
      </c>
      <c r="H595" s="149" t="s">
        <v>44</v>
      </c>
      <c r="I595" s="151"/>
      <c r="L595" s="148"/>
      <c r="M595" s="152"/>
      <c r="T595" s="153"/>
      <c r="AT595" s="149" t="s">
        <v>159</v>
      </c>
      <c r="AU595" s="149" t="s">
        <v>92</v>
      </c>
      <c r="AV595" s="12" t="s">
        <v>90</v>
      </c>
      <c r="AW595" s="12" t="s">
        <v>42</v>
      </c>
      <c r="AX595" s="12" t="s">
        <v>82</v>
      </c>
      <c r="AY595" s="149" t="s">
        <v>146</v>
      </c>
    </row>
    <row r="596" spans="2:65" s="13" customFormat="1" ht="11.25">
      <c r="B596" s="154"/>
      <c r="D596" s="146" t="s">
        <v>159</v>
      </c>
      <c r="E596" s="155" t="s">
        <v>44</v>
      </c>
      <c r="F596" s="156" t="s">
        <v>1077</v>
      </c>
      <c r="H596" s="157">
        <v>425.58</v>
      </c>
      <c r="I596" s="158"/>
      <c r="L596" s="154"/>
      <c r="M596" s="159"/>
      <c r="T596" s="160"/>
      <c r="AT596" s="155" t="s">
        <v>159</v>
      </c>
      <c r="AU596" s="155" t="s">
        <v>92</v>
      </c>
      <c r="AV596" s="13" t="s">
        <v>92</v>
      </c>
      <c r="AW596" s="13" t="s">
        <v>42</v>
      </c>
      <c r="AX596" s="13" t="s">
        <v>90</v>
      </c>
      <c r="AY596" s="155" t="s">
        <v>146</v>
      </c>
    </row>
    <row r="597" spans="2:65" s="1" customFormat="1" ht="24.2" customHeight="1">
      <c r="B597" s="34"/>
      <c r="C597" s="129" t="s">
        <v>1160</v>
      </c>
      <c r="D597" s="129" t="s">
        <v>148</v>
      </c>
      <c r="E597" s="130" t="s">
        <v>1161</v>
      </c>
      <c r="F597" s="131" t="s">
        <v>1162</v>
      </c>
      <c r="G597" s="132" t="s">
        <v>151</v>
      </c>
      <c r="H597" s="133">
        <v>425.58</v>
      </c>
      <c r="I597" s="134"/>
      <c r="J597" s="135">
        <f>ROUND(I597*H597,2)</f>
        <v>0</v>
      </c>
      <c r="K597" s="131" t="s">
        <v>152</v>
      </c>
      <c r="L597" s="34"/>
      <c r="M597" s="136" t="s">
        <v>44</v>
      </c>
      <c r="N597" s="137" t="s">
        <v>53</v>
      </c>
      <c r="P597" s="138">
        <f>O597*H597</f>
        <v>0</v>
      </c>
      <c r="Q597" s="138">
        <v>0</v>
      </c>
      <c r="R597" s="138">
        <f>Q597*H597</f>
        <v>0</v>
      </c>
      <c r="S597" s="138">
        <v>0</v>
      </c>
      <c r="T597" s="139">
        <f>S597*H597</f>
        <v>0</v>
      </c>
      <c r="AR597" s="140" t="s">
        <v>153</v>
      </c>
      <c r="AT597" s="140" t="s">
        <v>148</v>
      </c>
      <c r="AU597" s="140" t="s">
        <v>92</v>
      </c>
      <c r="AY597" s="18" t="s">
        <v>146</v>
      </c>
      <c r="BE597" s="141">
        <f>IF(N597="základní",J597,0)</f>
        <v>0</v>
      </c>
      <c r="BF597" s="141">
        <f>IF(N597="snížená",J597,0)</f>
        <v>0</v>
      </c>
      <c r="BG597" s="141">
        <f>IF(N597="zákl. přenesená",J597,0)</f>
        <v>0</v>
      </c>
      <c r="BH597" s="141">
        <f>IF(N597="sníž. přenesená",J597,0)</f>
        <v>0</v>
      </c>
      <c r="BI597" s="141">
        <f>IF(N597="nulová",J597,0)</f>
        <v>0</v>
      </c>
      <c r="BJ597" s="18" t="s">
        <v>90</v>
      </c>
      <c r="BK597" s="141">
        <f>ROUND(I597*H597,2)</f>
        <v>0</v>
      </c>
      <c r="BL597" s="18" t="s">
        <v>153</v>
      </c>
      <c r="BM597" s="140" t="s">
        <v>1163</v>
      </c>
    </row>
    <row r="598" spans="2:65" s="1" customFormat="1" ht="11.25">
      <c r="B598" s="34"/>
      <c r="D598" s="142" t="s">
        <v>155</v>
      </c>
      <c r="F598" s="143" t="s">
        <v>1164</v>
      </c>
      <c r="I598" s="144"/>
      <c r="L598" s="34"/>
      <c r="M598" s="145"/>
      <c r="T598" s="55"/>
      <c r="AT598" s="18" t="s">
        <v>155</v>
      </c>
      <c r="AU598" s="18" t="s">
        <v>92</v>
      </c>
    </row>
    <row r="599" spans="2:65" s="12" customFormat="1" ht="11.25">
      <c r="B599" s="148"/>
      <c r="D599" s="146" t="s">
        <v>159</v>
      </c>
      <c r="E599" s="149" t="s">
        <v>44</v>
      </c>
      <c r="F599" s="150" t="s">
        <v>1076</v>
      </c>
      <c r="H599" s="149" t="s">
        <v>44</v>
      </c>
      <c r="I599" s="151"/>
      <c r="L599" s="148"/>
      <c r="M599" s="152"/>
      <c r="T599" s="153"/>
      <c r="AT599" s="149" t="s">
        <v>159</v>
      </c>
      <c r="AU599" s="149" t="s">
        <v>92</v>
      </c>
      <c r="AV599" s="12" t="s">
        <v>90</v>
      </c>
      <c r="AW599" s="12" t="s">
        <v>42</v>
      </c>
      <c r="AX599" s="12" t="s">
        <v>82</v>
      </c>
      <c r="AY599" s="149" t="s">
        <v>146</v>
      </c>
    </row>
    <row r="600" spans="2:65" s="13" customFormat="1" ht="11.25">
      <c r="B600" s="154"/>
      <c r="D600" s="146" t="s">
        <v>159</v>
      </c>
      <c r="E600" s="155" t="s">
        <v>44</v>
      </c>
      <c r="F600" s="156" t="s">
        <v>1077</v>
      </c>
      <c r="H600" s="157">
        <v>425.58</v>
      </c>
      <c r="I600" s="158"/>
      <c r="L600" s="154"/>
      <c r="M600" s="159"/>
      <c r="T600" s="160"/>
      <c r="AT600" s="155" t="s">
        <v>159</v>
      </c>
      <c r="AU600" s="155" t="s">
        <v>92</v>
      </c>
      <c r="AV600" s="13" t="s">
        <v>92</v>
      </c>
      <c r="AW600" s="13" t="s">
        <v>42</v>
      </c>
      <c r="AX600" s="13" t="s">
        <v>90</v>
      </c>
      <c r="AY600" s="155" t="s">
        <v>146</v>
      </c>
    </row>
    <row r="601" spans="2:65" s="11" customFormat="1" ht="22.9" customHeight="1">
      <c r="B601" s="117"/>
      <c r="D601" s="118" t="s">
        <v>81</v>
      </c>
      <c r="E601" s="127" t="s">
        <v>325</v>
      </c>
      <c r="F601" s="127" t="s">
        <v>326</v>
      </c>
      <c r="I601" s="120"/>
      <c r="J601" s="128">
        <f>BK601</f>
        <v>0</v>
      </c>
      <c r="L601" s="117"/>
      <c r="M601" s="122"/>
      <c r="P601" s="123">
        <f>SUM(P602:P603)</f>
        <v>0</v>
      </c>
      <c r="R601" s="123">
        <f>SUM(R602:R603)</f>
        <v>0</v>
      </c>
      <c r="T601" s="124">
        <f>SUM(T602:T603)</f>
        <v>0</v>
      </c>
      <c r="AR601" s="118" t="s">
        <v>90</v>
      </c>
      <c r="AT601" s="125" t="s">
        <v>81</v>
      </c>
      <c r="AU601" s="125" t="s">
        <v>90</v>
      </c>
      <c r="AY601" s="118" t="s">
        <v>146</v>
      </c>
      <c r="BK601" s="126">
        <f>SUM(BK602:BK603)</f>
        <v>0</v>
      </c>
    </row>
    <row r="602" spans="2:65" s="1" customFormat="1" ht="33" customHeight="1">
      <c r="B602" s="34"/>
      <c r="C602" s="129" t="s">
        <v>1165</v>
      </c>
      <c r="D602" s="129" t="s">
        <v>148</v>
      </c>
      <c r="E602" s="130" t="s">
        <v>1166</v>
      </c>
      <c r="F602" s="131" t="s">
        <v>1167</v>
      </c>
      <c r="G602" s="132" t="s">
        <v>295</v>
      </c>
      <c r="H602" s="133">
        <v>147.691</v>
      </c>
      <c r="I602" s="134"/>
      <c r="J602" s="135">
        <f>ROUND(I602*H602,2)</f>
        <v>0</v>
      </c>
      <c r="K602" s="131" t="s">
        <v>152</v>
      </c>
      <c r="L602" s="34"/>
      <c r="M602" s="136" t="s">
        <v>44</v>
      </c>
      <c r="N602" s="137" t="s">
        <v>53</v>
      </c>
      <c r="P602" s="138">
        <f>O602*H602</f>
        <v>0</v>
      </c>
      <c r="Q602" s="138">
        <v>0</v>
      </c>
      <c r="R602" s="138">
        <f>Q602*H602</f>
        <v>0</v>
      </c>
      <c r="S602" s="138">
        <v>0</v>
      </c>
      <c r="T602" s="139">
        <f>S602*H602</f>
        <v>0</v>
      </c>
      <c r="AR602" s="140" t="s">
        <v>153</v>
      </c>
      <c r="AT602" s="140" t="s">
        <v>148</v>
      </c>
      <c r="AU602" s="140" t="s">
        <v>92</v>
      </c>
      <c r="AY602" s="18" t="s">
        <v>146</v>
      </c>
      <c r="BE602" s="141">
        <f>IF(N602="základní",J602,0)</f>
        <v>0</v>
      </c>
      <c r="BF602" s="141">
        <f>IF(N602="snížená",J602,0)</f>
        <v>0</v>
      </c>
      <c r="BG602" s="141">
        <f>IF(N602="zákl. přenesená",J602,0)</f>
        <v>0</v>
      </c>
      <c r="BH602" s="141">
        <f>IF(N602="sníž. přenesená",J602,0)</f>
        <v>0</v>
      </c>
      <c r="BI602" s="141">
        <f>IF(N602="nulová",J602,0)</f>
        <v>0</v>
      </c>
      <c r="BJ602" s="18" t="s">
        <v>90</v>
      </c>
      <c r="BK602" s="141">
        <f>ROUND(I602*H602,2)</f>
        <v>0</v>
      </c>
      <c r="BL602" s="18" t="s">
        <v>153</v>
      </c>
      <c r="BM602" s="140" t="s">
        <v>1168</v>
      </c>
    </row>
    <row r="603" spans="2:65" s="1" customFormat="1" ht="11.25">
      <c r="B603" s="34"/>
      <c r="D603" s="142" t="s">
        <v>155</v>
      </c>
      <c r="F603" s="143" t="s">
        <v>1169</v>
      </c>
      <c r="I603" s="144"/>
      <c r="L603" s="34"/>
      <c r="M603" s="145"/>
      <c r="T603" s="55"/>
      <c r="AT603" s="18" t="s">
        <v>155</v>
      </c>
      <c r="AU603" s="18" t="s">
        <v>92</v>
      </c>
    </row>
    <row r="604" spans="2:65" s="11" customFormat="1" ht="25.9" customHeight="1">
      <c r="B604" s="117"/>
      <c r="D604" s="118" t="s">
        <v>81</v>
      </c>
      <c r="E604" s="119" t="s">
        <v>332</v>
      </c>
      <c r="F604" s="119" t="s">
        <v>333</v>
      </c>
      <c r="I604" s="120"/>
      <c r="J604" s="121">
        <f>BK604</f>
        <v>0</v>
      </c>
      <c r="L604" s="117"/>
      <c r="M604" s="122"/>
      <c r="P604" s="123">
        <f>P605+P801+P863+P871+P916+P923+P957+P1077+P1109+P1117+P1159+P1235+P1260+P1368+P1467+P1562</f>
        <v>0</v>
      </c>
      <c r="R604" s="123">
        <f>R605+R801+R863+R871+R916+R923+R957+R1077+R1109+R1117+R1159+R1235+R1260+R1368+R1467+R1562</f>
        <v>24.044032859999998</v>
      </c>
      <c r="T604" s="124">
        <f>T605+T801+T863+T871+T916+T923+T957+T1077+T1109+T1117+T1159+T1235+T1260+T1368+T1467+T1562</f>
        <v>6.812E-2</v>
      </c>
      <c r="AR604" s="118" t="s">
        <v>92</v>
      </c>
      <c r="AT604" s="125" t="s">
        <v>81</v>
      </c>
      <c r="AU604" s="125" t="s">
        <v>82</v>
      </c>
      <c r="AY604" s="118" t="s">
        <v>146</v>
      </c>
      <c r="BK604" s="126">
        <f>BK605+BK801+BK863+BK871+BK916+BK923+BK957+BK1077+BK1109+BK1117+BK1159+BK1235+BK1260+BK1368+BK1467+BK1562</f>
        <v>0</v>
      </c>
    </row>
    <row r="605" spans="2:65" s="11" customFormat="1" ht="22.9" customHeight="1">
      <c r="B605" s="117"/>
      <c r="D605" s="118" t="s">
        <v>81</v>
      </c>
      <c r="E605" s="127" t="s">
        <v>334</v>
      </c>
      <c r="F605" s="127" t="s">
        <v>335</v>
      </c>
      <c r="I605" s="120"/>
      <c r="J605" s="128">
        <f>BK605</f>
        <v>0</v>
      </c>
      <c r="L605" s="117"/>
      <c r="M605" s="122"/>
      <c r="P605" s="123">
        <f>SUM(P606:P800)</f>
        <v>0</v>
      </c>
      <c r="R605" s="123">
        <f>SUM(R606:R800)</f>
        <v>6.2577627599999985</v>
      </c>
      <c r="T605" s="124">
        <f>SUM(T606:T800)</f>
        <v>0</v>
      </c>
      <c r="AR605" s="118" t="s">
        <v>92</v>
      </c>
      <c r="AT605" s="125" t="s">
        <v>81</v>
      </c>
      <c r="AU605" s="125" t="s">
        <v>90</v>
      </c>
      <c r="AY605" s="118" t="s">
        <v>146</v>
      </c>
      <c r="BK605" s="126">
        <f>SUM(BK606:BK800)</f>
        <v>0</v>
      </c>
    </row>
    <row r="606" spans="2:65" s="1" customFormat="1" ht="24.2" customHeight="1">
      <c r="B606" s="34"/>
      <c r="C606" s="129" t="s">
        <v>1170</v>
      </c>
      <c r="D606" s="129" t="s">
        <v>148</v>
      </c>
      <c r="E606" s="130" t="s">
        <v>1171</v>
      </c>
      <c r="F606" s="131" t="s">
        <v>1172</v>
      </c>
      <c r="G606" s="132" t="s">
        <v>151</v>
      </c>
      <c r="H606" s="133">
        <v>344.34</v>
      </c>
      <c r="I606" s="134"/>
      <c r="J606" s="135">
        <f>ROUND(I606*H606,2)</f>
        <v>0</v>
      </c>
      <c r="K606" s="131" t="s">
        <v>152</v>
      </c>
      <c r="L606" s="34"/>
      <c r="M606" s="136" t="s">
        <v>44</v>
      </c>
      <c r="N606" s="137" t="s">
        <v>53</v>
      </c>
      <c r="P606" s="138">
        <f>O606*H606</f>
        <v>0</v>
      </c>
      <c r="Q606" s="138">
        <v>0</v>
      </c>
      <c r="R606" s="138">
        <f>Q606*H606</f>
        <v>0</v>
      </c>
      <c r="S606" s="138">
        <v>0</v>
      </c>
      <c r="T606" s="139">
        <f>S606*H606</f>
        <v>0</v>
      </c>
      <c r="AR606" s="140" t="s">
        <v>250</v>
      </c>
      <c r="AT606" s="140" t="s">
        <v>148</v>
      </c>
      <c r="AU606" s="140" t="s">
        <v>92</v>
      </c>
      <c r="AY606" s="18" t="s">
        <v>146</v>
      </c>
      <c r="BE606" s="141">
        <f>IF(N606="základní",J606,0)</f>
        <v>0</v>
      </c>
      <c r="BF606" s="141">
        <f>IF(N606="snížená",J606,0)</f>
        <v>0</v>
      </c>
      <c r="BG606" s="141">
        <f>IF(N606="zákl. přenesená",J606,0)</f>
        <v>0</v>
      </c>
      <c r="BH606" s="141">
        <f>IF(N606="sníž. přenesená",J606,0)</f>
        <v>0</v>
      </c>
      <c r="BI606" s="141">
        <f>IF(N606="nulová",J606,0)</f>
        <v>0</v>
      </c>
      <c r="BJ606" s="18" t="s">
        <v>90</v>
      </c>
      <c r="BK606" s="141">
        <f>ROUND(I606*H606,2)</f>
        <v>0</v>
      </c>
      <c r="BL606" s="18" t="s">
        <v>250</v>
      </c>
      <c r="BM606" s="140" t="s">
        <v>1173</v>
      </c>
    </row>
    <row r="607" spans="2:65" s="1" customFormat="1" ht="11.25">
      <c r="B607" s="34"/>
      <c r="D607" s="142" t="s">
        <v>155</v>
      </c>
      <c r="F607" s="143" t="s">
        <v>1174</v>
      </c>
      <c r="I607" s="144"/>
      <c r="L607" s="34"/>
      <c r="M607" s="145"/>
      <c r="T607" s="55"/>
      <c r="AT607" s="18" t="s">
        <v>155</v>
      </c>
      <c r="AU607" s="18" t="s">
        <v>92</v>
      </c>
    </row>
    <row r="608" spans="2:65" s="12" customFormat="1" ht="11.25">
      <c r="B608" s="148"/>
      <c r="D608" s="146" t="s">
        <v>159</v>
      </c>
      <c r="E608" s="149" t="s">
        <v>44</v>
      </c>
      <c r="F608" s="150" t="s">
        <v>929</v>
      </c>
      <c r="H608" s="149" t="s">
        <v>44</v>
      </c>
      <c r="I608" s="151"/>
      <c r="L608" s="148"/>
      <c r="M608" s="152"/>
      <c r="T608" s="153"/>
      <c r="AT608" s="149" t="s">
        <v>159</v>
      </c>
      <c r="AU608" s="149" t="s">
        <v>92</v>
      </c>
      <c r="AV608" s="12" t="s">
        <v>90</v>
      </c>
      <c r="AW608" s="12" t="s">
        <v>42</v>
      </c>
      <c r="AX608" s="12" t="s">
        <v>82</v>
      </c>
      <c r="AY608" s="149" t="s">
        <v>146</v>
      </c>
    </row>
    <row r="609" spans="2:65" s="13" customFormat="1" ht="11.25">
      <c r="B609" s="154"/>
      <c r="D609" s="146" t="s">
        <v>159</v>
      </c>
      <c r="E609" s="155" t="s">
        <v>44</v>
      </c>
      <c r="F609" s="156" t="s">
        <v>1025</v>
      </c>
      <c r="H609" s="157">
        <v>336.9</v>
      </c>
      <c r="I609" s="158"/>
      <c r="L609" s="154"/>
      <c r="M609" s="159"/>
      <c r="T609" s="160"/>
      <c r="AT609" s="155" t="s">
        <v>159</v>
      </c>
      <c r="AU609" s="155" t="s">
        <v>92</v>
      </c>
      <c r="AV609" s="13" t="s">
        <v>92</v>
      </c>
      <c r="AW609" s="13" t="s">
        <v>42</v>
      </c>
      <c r="AX609" s="13" t="s">
        <v>82</v>
      </c>
      <c r="AY609" s="155" t="s">
        <v>146</v>
      </c>
    </row>
    <row r="610" spans="2:65" s="15" customFormat="1" ht="11.25">
      <c r="B610" s="168"/>
      <c r="D610" s="146" t="s">
        <v>159</v>
      </c>
      <c r="E610" s="169" t="s">
        <v>44</v>
      </c>
      <c r="F610" s="170" t="s">
        <v>342</v>
      </c>
      <c r="H610" s="171">
        <v>336.9</v>
      </c>
      <c r="I610" s="172"/>
      <c r="L610" s="168"/>
      <c r="M610" s="173"/>
      <c r="T610" s="174"/>
      <c r="AT610" s="169" t="s">
        <v>159</v>
      </c>
      <c r="AU610" s="169" t="s">
        <v>92</v>
      </c>
      <c r="AV610" s="15" t="s">
        <v>169</v>
      </c>
      <c r="AW610" s="15" t="s">
        <v>42</v>
      </c>
      <c r="AX610" s="15" t="s">
        <v>82</v>
      </c>
      <c r="AY610" s="169" t="s">
        <v>146</v>
      </c>
    </row>
    <row r="611" spans="2:65" s="12" customFormat="1" ht="11.25">
      <c r="B611" s="148"/>
      <c r="D611" s="146" t="s">
        <v>159</v>
      </c>
      <c r="E611" s="149" t="s">
        <v>44</v>
      </c>
      <c r="F611" s="150" t="s">
        <v>880</v>
      </c>
      <c r="H611" s="149" t="s">
        <v>44</v>
      </c>
      <c r="I611" s="151"/>
      <c r="L611" s="148"/>
      <c r="M611" s="152"/>
      <c r="T611" s="153"/>
      <c r="AT611" s="149" t="s">
        <v>159</v>
      </c>
      <c r="AU611" s="149" t="s">
        <v>92</v>
      </c>
      <c r="AV611" s="12" t="s">
        <v>90</v>
      </c>
      <c r="AW611" s="12" t="s">
        <v>42</v>
      </c>
      <c r="AX611" s="12" t="s">
        <v>82</v>
      </c>
      <c r="AY611" s="149" t="s">
        <v>146</v>
      </c>
    </row>
    <row r="612" spans="2:65" s="13" customFormat="1" ht="11.25">
      <c r="B612" s="154"/>
      <c r="D612" s="146" t="s">
        <v>159</v>
      </c>
      <c r="E612" s="155" t="s">
        <v>44</v>
      </c>
      <c r="F612" s="156" t="s">
        <v>1175</v>
      </c>
      <c r="H612" s="157">
        <v>7.44</v>
      </c>
      <c r="I612" s="158"/>
      <c r="L612" s="154"/>
      <c r="M612" s="159"/>
      <c r="T612" s="160"/>
      <c r="AT612" s="155" t="s">
        <v>159</v>
      </c>
      <c r="AU612" s="155" t="s">
        <v>92</v>
      </c>
      <c r="AV612" s="13" t="s">
        <v>92</v>
      </c>
      <c r="AW612" s="13" t="s">
        <v>42</v>
      </c>
      <c r="AX612" s="13" t="s">
        <v>82</v>
      </c>
      <c r="AY612" s="155" t="s">
        <v>146</v>
      </c>
    </row>
    <row r="613" spans="2:65" s="15" customFormat="1" ht="11.25">
      <c r="B613" s="168"/>
      <c r="D613" s="146" t="s">
        <v>159</v>
      </c>
      <c r="E613" s="169" t="s">
        <v>44</v>
      </c>
      <c r="F613" s="170" t="s">
        <v>342</v>
      </c>
      <c r="H613" s="171">
        <v>7.44</v>
      </c>
      <c r="I613" s="172"/>
      <c r="L613" s="168"/>
      <c r="M613" s="173"/>
      <c r="T613" s="174"/>
      <c r="AT613" s="169" t="s">
        <v>159</v>
      </c>
      <c r="AU613" s="169" t="s">
        <v>92</v>
      </c>
      <c r="AV613" s="15" t="s">
        <v>169</v>
      </c>
      <c r="AW613" s="15" t="s">
        <v>42</v>
      </c>
      <c r="AX613" s="15" t="s">
        <v>82</v>
      </c>
      <c r="AY613" s="169" t="s">
        <v>146</v>
      </c>
    </row>
    <row r="614" spans="2:65" s="14" customFormat="1" ht="11.25">
      <c r="B614" s="161"/>
      <c r="D614" s="146" t="s">
        <v>159</v>
      </c>
      <c r="E614" s="162" t="s">
        <v>44</v>
      </c>
      <c r="F614" s="163" t="s">
        <v>281</v>
      </c>
      <c r="H614" s="164">
        <v>344.34</v>
      </c>
      <c r="I614" s="165"/>
      <c r="L614" s="161"/>
      <c r="M614" s="166"/>
      <c r="T614" s="167"/>
      <c r="AT614" s="162" t="s">
        <v>159</v>
      </c>
      <c r="AU614" s="162" t="s">
        <v>92</v>
      </c>
      <c r="AV614" s="14" t="s">
        <v>153</v>
      </c>
      <c r="AW614" s="14" t="s">
        <v>42</v>
      </c>
      <c r="AX614" s="14" t="s">
        <v>90</v>
      </c>
      <c r="AY614" s="162" t="s">
        <v>146</v>
      </c>
    </row>
    <row r="615" spans="2:65" s="1" customFormat="1" ht="16.5" customHeight="1">
      <c r="B615" s="34"/>
      <c r="C615" s="178" t="s">
        <v>1176</v>
      </c>
      <c r="D615" s="178" t="s">
        <v>720</v>
      </c>
      <c r="E615" s="179" t="s">
        <v>1177</v>
      </c>
      <c r="F615" s="180" t="s">
        <v>1178</v>
      </c>
      <c r="G615" s="181" t="s">
        <v>1179</v>
      </c>
      <c r="H615" s="182">
        <v>103.30200000000001</v>
      </c>
      <c r="I615" s="183"/>
      <c r="J615" s="184">
        <f>ROUND(I615*H615,2)</f>
        <v>0</v>
      </c>
      <c r="K615" s="180" t="s">
        <v>152</v>
      </c>
      <c r="L615" s="185"/>
      <c r="M615" s="186" t="s">
        <v>44</v>
      </c>
      <c r="N615" s="187" t="s">
        <v>53</v>
      </c>
      <c r="P615" s="138">
        <f>O615*H615</f>
        <v>0</v>
      </c>
      <c r="Q615" s="138">
        <v>1E-3</v>
      </c>
      <c r="R615" s="138">
        <f>Q615*H615</f>
        <v>0.103302</v>
      </c>
      <c r="S615" s="138">
        <v>0</v>
      </c>
      <c r="T615" s="139">
        <f>S615*H615</f>
        <v>0</v>
      </c>
      <c r="AR615" s="140" t="s">
        <v>361</v>
      </c>
      <c r="AT615" s="140" t="s">
        <v>720</v>
      </c>
      <c r="AU615" s="140" t="s">
        <v>92</v>
      </c>
      <c r="AY615" s="18" t="s">
        <v>146</v>
      </c>
      <c r="BE615" s="141">
        <f>IF(N615="základní",J615,0)</f>
        <v>0</v>
      </c>
      <c r="BF615" s="141">
        <f>IF(N615="snížená",J615,0)</f>
        <v>0</v>
      </c>
      <c r="BG615" s="141">
        <f>IF(N615="zákl. přenesená",J615,0)</f>
        <v>0</v>
      </c>
      <c r="BH615" s="141">
        <f>IF(N615="sníž. přenesená",J615,0)</f>
        <v>0</v>
      </c>
      <c r="BI615" s="141">
        <f>IF(N615="nulová",J615,0)</f>
        <v>0</v>
      </c>
      <c r="BJ615" s="18" t="s">
        <v>90</v>
      </c>
      <c r="BK615" s="141">
        <f>ROUND(I615*H615,2)</f>
        <v>0</v>
      </c>
      <c r="BL615" s="18" t="s">
        <v>250</v>
      </c>
      <c r="BM615" s="140" t="s">
        <v>1180</v>
      </c>
    </row>
    <row r="616" spans="2:65" s="12" customFormat="1" ht="11.25">
      <c r="B616" s="148"/>
      <c r="D616" s="146" t="s">
        <v>159</v>
      </c>
      <c r="E616" s="149" t="s">
        <v>44</v>
      </c>
      <c r="F616" s="150" t="s">
        <v>929</v>
      </c>
      <c r="H616" s="149" t="s">
        <v>44</v>
      </c>
      <c r="I616" s="151"/>
      <c r="L616" s="148"/>
      <c r="M616" s="152"/>
      <c r="T616" s="153"/>
      <c r="AT616" s="149" t="s">
        <v>159</v>
      </c>
      <c r="AU616" s="149" t="s">
        <v>92</v>
      </c>
      <c r="AV616" s="12" t="s">
        <v>90</v>
      </c>
      <c r="AW616" s="12" t="s">
        <v>42</v>
      </c>
      <c r="AX616" s="12" t="s">
        <v>82</v>
      </c>
      <c r="AY616" s="149" t="s">
        <v>146</v>
      </c>
    </row>
    <row r="617" spans="2:65" s="13" customFormat="1" ht="11.25">
      <c r="B617" s="154"/>
      <c r="D617" s="146" t="s">
        <v>159</v>
      </c>
      <c r="E617" s="155" t="s">
        <v>44</v>
      </c>
      <c r="F617" s="156" t="s">
        <v>1025</v>
      </c>
      <c r="H617" s="157">
        <v>336.9</v>
      </c>
      <c r="I617" s="158"/>
      <c r="L617" s="154"/>
      <c r="M617" s="159"/>
      <c r="T617" s="160"/>
      <c r="AT617" s="155" t="s">
        <v>159</v>
      </c>
      <c r="AU617" s="155" t="s">
        <v>92</v>
      </c>
      <c r="AV617" s="13" t="s">
        <v>92</v>
      </c>
      <c r="AW617" s="13" t="s">
        <v>42</v>
      </c>
      <c r="AX617" s="13" t="s">
        <v>82</v>
      </c>
      <c r="AY617" s="155" t="s">
        <v>146</v>
      </c>
    </row>
    <row r="618" spans="2:65" s="15" customFormat="1" ht="11.25">
      <c r="B618" s="168"/>
      <c r="D618" s="146" t="s">
        <v>159</v>
      </c>
      <c r="E618" s="169" t="s">
        <v>44</v>
      </c>
      <c r="F618" s="170" t="s">
        <v>342</v>
      </c>
      <c r="H618" s="171">
        <v>336.9</v>
      </c>
      <c r="I618" s="172"/>
      <c r="L618" s="168"/>
      <c r="M618" s="173"/>
      <c r="T618" s="174"/>
      <c r="AT618" s="169" t="s">
        <v>159</v>
      </c>
      <c r="AU618" s="169" t="s">
        <v>92</v>
      </c>
      <c r="AV618" s="15" t="s">
        <v>169</v>
      </c>
      <c r="AW618" s="15" t="s">
        <v>42</v>
      </c>
      <c r="AX618" s="15" t="s">
        <v>82</v>
      </c>
      <c r="AY618" s="169" t="s">
        <v>146</v>
      </c>
    </row>
    <row r="619" spans="2:65" s="12" customFormat="1" ht="11.25">
      <c r="B619" s="148"/>
      <c r="D619" s="146" t="s">
        <v>159</v>
      </c>
      <c r="E619" s="149" t="s">
        <v>44</v>
      </c>
      <c r="F619" s="150" t="s">
        <v>880</v>
      </c>
      <c r="H619" s="149" t="s">
        <v>44</v>
      </c>
      <c r="I619" s="151"/>
      <c r="L619" s="148"/>
      <c r="M619" s="152"/>
      <c r="T619" s="153"/>
      <c r="AT619" s="149" t="s">
        <v>159</v>
      </c>
      <c r="AU619" s="149" t="s">
        <v>92</v>
      </c>
      <c r="AV619" s="12" t="s">
        <v>90</v>
      </c>
      <c r="AW619" s="12" t="s">
        <v>42</v>
      </c>
      <c r="AX619" s="12" t="s">
        <v>82</v>
      </c>
      <c r="AY619" s="149" t="s">
        <v>146</v>
      </c>
    </row>
    <row r="620" spans="2:65" s="13" customFormat="1" ht="11.25">
      <c r="B620" s="154"/>
      <c r="D620" s="146" t="s">
        <v>159</v>
      </c>
      <c r="E620" s="155" t="s">
        <v>44</v>
      </c>
      <c r="F620" s="156" t="s">
        <v>1175</v>
      </c>
      <c r="H620" s="157">
        <v>7.44</v>
      </c>
      <c r="I620" s="158"/>
      <c r="L620" s="154"/>
      <c r="M620" s="159"/>
      <c r="T620" s="160"/>
      <c r="AT620" s="155" t="s">
        <v>159</v>
      </c>
      <c r="AU620" s="155" t="s">
        <v>92</v>
      </c>
      <c r="AV620" s="13" t="s">
        <v>92</v>
      </c>
      <c r="AW620" s="13" t="s">
        <v>42</v>
      </c>
      <c r="AX620" s="13" t="s">
        <v>82</v>
      </c>
      <c r="AY620" s="155" t="s">
        <v>146</v>
      </c>
    </row>
    <row r="621" spans="2:65" s="15" customFormat="1" ht="11.25">
      <c r="B621" s="168"/>
      <c r="D621" s="146" t="s">
        <v>159</v>
      </c>
      <c r="E621" s="169" t="s">
        <v>44</v>
      </c>
      <c r="F621" s="170" t="s">
        <v>342</v>
      </c>
      <c r="H621" s="171">
        <v>7.44</v>
      </c>
      <c r="I621" s="172"/>
      <c r="L621" s="168"/>
      <c r="M621" s="173"/>
      <c r="T621" s="174"/>
      <c r="AT621" s="169" t="s">
        <v>159</v>
      </c>
      <c r="AU621" s="169" t="s">
        <v>92</v>
      </c>
      <c r="AV621" s="15" t="s">
        <v>169</v>
      </c>
      <c r="AW621" s="15" t="s">
        <v>42</v>
      </c>
      <c r="AX621" s="15" t="s">
        <v>82</v>
      </c>
      <c r="AY621" s="169" t="s">
        <v>146</v>
      </c>
    </row>
    <row r="622" spans="2:65" s="14" customFormat="1" ht="11.25">
      <c r="B622" s="161"/>
      <c r="D622" s="146" t="s">
        <v>159</v>
      </c>
      <c r="E622" s="162" t="s">
        <v>44</v>
      </c>
      <c r="F622" s="163" t="s">
        <v>281</v>
      </c>
      <c r="H622" s="164">
        <v>344.34</v>
      </c>
      <c r="I622" s="165"/>
      <c r="L622" s="161"/>
      <c r="M622" s="166"/>
      <c r="T622" s="167"/>
      <c r="AT622" s="162" t="s">
        <v>159</v>
      </c>
      <c r="AU622" s="162" t="s">
        <v>92</v>
      </c>
      <c r="AV622" s="14" t="s">
        <v>153</v>
      </c>
      <c r="AW622" s="14" t="s">
        <v>42</v>
      </c>
      <c r="AX622" s="14" t="s">
        <v>90</v>
      </c>
      <c r="AY622" s="162" t="s">
        <v>146</v>
      </c>
    </row>
    <row r="623" spans="2:65" s="13" customFormat="1" ht="11.25">
      <c r="B623" s="154"/>
      <c r="D623" s="146" t="s">
        <v>159</v>
      </c>
      <c r="F623" s="156" t="s">
        <v>1181</v>
      </c>
      <c r="H623" s="157">
        <v>103.30200000000001</v>
      </c>
      <c r="I623" s="158"/>
      <c r="L623" s="154"/>
      <c r="M623" s="159"/>
      <c r="T623" s="160"/>
      <c r="AT623" s="155" t="s">
        <v>159</v>
      </c>
      <c r="AU623" s="155" t="s">
        <v>92</v>
      </c>
      <c r="AV623" s="13" t="s">
        <v>92</v>
      </c>
      <c r="AW623" s="13" t="s">
        <v>4</v>
      </c>
      <c r="AX623" s="13" t="s">
        <v>90</v>
      </c>
      <c r="AY623" s="155" t="s">
        <v>146</v>
      </c>
    </row>
    <row r="624" spans="2:65" s="1" customFormat="1" ht="16.5" customHeight="1">
      <c r="B624" s="34"/>
      <c r="C624" s="129" t="s">
        <v>1182</v>
      </c>
      <c r="D624" s="129" t="s">
        <v>148</v>
      </c>
      <c r="E624" s="130" t="s">
        <v>1183</v>
      </c>
      <c r="F624" s="131" t="s">
        <v>1184</v>
      </c>
      <c r="G624" s="132" t="s">
        <v>151</v>
      </c>
      <c r="H624" s="133">
        <v>344.34</v>
      </c>
      <c r="I624" s="134"/>
      <c r="J624" s="135">
        <f>ROUND(I624*H624,2)</f>
        <v>0</v>
      </c>
      <c r="K624" s="131" t="s">
        <v>152</v>
      </c>
      <c r="L624" s="34"/>
      <c r="M624" s="136" t="s">
        <v>44</v>
      </c>
      <c r="N624" s="137" t="s">
        <v>53</v>
      </c>
      <c r="P624" s="138">
        <f>O624*H624</f>
        <v>0</v>
      </c>
      <c r="Q624" s="138">
        <v>8.8000000000000003E-4</v>
      </c>
      <c r="R624" s="138">
        <f>Q624*H624</f>
        <v>0.30301919999999999</v>
      </c>
      <c r="S624" s="138">
        <v>0</v>
      </c>
      <c r="T624" s="139">
        <f>S624*H624</f>
        <v>0</v>
      </c>
      <c r="AR624" s="140" t="s">
        <v>250</v>
      </c>
      <c r="AT624" s="140" t="s">
        <v>148</v>
      </c>
      <c r="AU624" s="140" t="s">
        <v>92</v>
      </c>
      <c r="AY624" s="18" t="s">
        <v>146</v>
      </c>
      <c r="BE624" s="141">
        <f>IF(N624="základní",J624,0)</f>
        <v>0</v>
      </c>
      <c r="BF624" s="141">
        <f>IF(N624="snížená",J624,0)</f>
        <v>0</v>
      </c>
      <c r="BG624" s="141">
        <f>IF(N624="zákl. přenesená",J624,0)</f>
        <v>0</v>
      </c>
      <c r="BH624" s="141">
        <f>IF(N624="sníž. přenesená",J624,0)</f>
        <v>0</v>
      </c>
      <c r="BI624" s="141">
        <f>IF(N624="nulová",J624,0)</f>
        <v>0</v>
      </c>
      <c r="BJ624" s="18" t="s">
        <v>90</v>
      </c>
      <c r="BK624" s="141">
        <f>ROUND(I624*H624,2)</f>
        <v>0</v>
      </c>
      <c r="BL624" s="18" t="s">
        <v>250</v>
      </c>
      <c r="BM624" s="140" t="s">
        <v>1185</v>
      </c>
    </row>
    <row r="625" spans="2:65" s="1" customFormat="1" ht="11.25">
      <c r="B625" s="34"/>
      <c r="D625" s="142" t="s">
        <v>155</v>
      </c>
      <c r="F625" s="143" t="s">
        <v>1186</v>
      </c>
      <c r="I625" s="144"/>
      <c r="L625" s="34"/>
      <c r="M625" s="145"/>
      <c r="T625" s="55"/>
      <c r="AT625" s="18" t="s">
        <v>155</v>
      </c>
      <c r="AU625" s="18" t="s">
        <v>92</v>
      </c>
    </row>
    <row r="626" spans="2:65" s="12" customFormat="1" ht="11.25">
      <c r="B626" s="148"/>
      <c r="D626" s="146" t="s">
        <v>159</v>
      </c>
      <c r="E626" s="149" t="s">
        <v>44</v>
      </c>
      <c r="F626" s="150" t="s">
        <v>929</v>
      </c>
      <c r="H626" s="149" t="s">
        <v>44</v>
      </c>
      <c r="I626" s="151"/>
      <c r="L626" s="148"/>
      <c r="M626" s="152"/>
      <c r="T626" s="153"/>
      <c r="AT626" s="149" t="s">
        <v>159</v>
      </c>
      <c r="AU626" s="149" t="s">
        <v>92</v>
      </c>
      <c r="AV626" s="12" t="s">
        <v>90</v>
      </c>
      <c r="AW626" s="12" t="s">
        <v>42</v>
      </c>
      <c r="AX626" s="12" t="s">
        <v>82</v>
      </c>
      <c r="AY626" s="149" t="s">
        <v>146</v>
      </c>
    </row>
    <row r="627" spans="2:65" s="13" customFormat="1" ht="11.25">
      <c r="B627" s="154"/>
      <c r="D627" s="146" t="s">
        <v>159</v>
      </c>
      <c r="E627" s="155" t="s">
        <v>44</v>
      </c>
      <c r="F627" s="156" t="s">
        <v>1025</v>
      </c>
      <c r="H627" s="157">
        <v>336.9</v>
      </c>
      <c r="I627" s="158"/>
      <c r="L627" s="154"/>
      <c r="M627" s="159"/>
      <c r="T627" s="160"/>
      <c r="AT627" s="155" t="s">
        <v>159</v>
      </c>
      <c r="AU627" s="155" t="s">
        <v>92</v>
      </c>
      <c r="AV627" s="13" t="s">
        <v>92</v>
      </c>
      <c r="AW627" s="13" t="s">
        <v>42</v>
      </c>
      <c r="AX627" s="13" t="s">
        <v>82</v>
      </c>
      <c r="AY627" s="155" t="s">
        <v>146</v>
      </c>
    </row>
    <row r="628" spans="2:65" s="15" customFormat="1" ht="11.25">
      <c r="B628" s="168"/>
      <c r="D628" s="146" t="s">
        <v>159</v>
      </c>
      <c r="E628" s="169" t="s">
        <v>44</v>
      </c>
      <c r="F628" s="170" t="s">
        <v>342</v>
      </c>
      <c r="H628" s="171">
        <v>336.9</v>
      </c>
      <c r="I628" s="172"/>
      <c r="L628" s="168"/>
      <c r="M628" s="173"/>
      <c r="T628" s="174"/>
      <c r="AT628" s="169" t="s">
        <v>159</v>
      </c>
      <c r="AU628" s="169" t="s">
        <v>92</v>
      </c>
      <c r="AV628" s="15" t="s">
        <v>169</v>
      </c>
      <c r="AW628" s="15" t="s">
        <v>42</v>
      </c>
      <c r="AX628" s="15" t="s">
        <v>82</v>
      </c>
      <c r="AY628" s="169" t="s">
        <v>146</v>
      </c>
    </row>
    <row r="629" spans="2:65" s="12" customFormat="1" ht="11.25">
      <c r="B629" s="148"/>
      <c r="D629" s="146" t="s">
        <v>159</v>
      </c>
      <c r="E629" s="149" t="s">
        <v>44</v>
      </c>
      <c r="F629" s="150" t="s">
        <v>880</v>
      </c>
      <c r="H629" s="149" t="s">
        <v>44</v>
      </c>
      <c r="I629" s="151"/>
      <c r="L629" s="148"/>
      <c r="M629" s="152"/>
      <c r="T629" s="153"/>
      <c r="AT629" s="149" t="s">
        <v>159</v>
      </c>
      <c r="AU629" s="149" t="s">
        <v>92</v>
      </c>
      <c r="AV629" s="12" t="s">
        <v>90</v>
      </c>
      <c r="AW629" s="12" t="s">
        <v>42</v>
      </c>
      <c r="AX629" s="12" t="s">
        <v>82</v>
      </c>
      <c r="AY629" s="149" t="s">
        <v>146</v>
      </c>
    </row>
    <row r="630" spans="2:65" s="13" customFormat="1" ht="11.25">
      <c r="B630" s="154"/>
      <c r="D630" s="146" t="s">
        <v>159</v>
      </c>
      <c r="E630" s="155" t="s">
        <v>44</v>
      </c>
      <c r="F630" s="156" t="s">
        <v>1175</v>
      </c>
      <c r="H630" s="157">
        <v>7.44</v>
      </c>
      <c r="I630" s="158"/>
      <c r="L630" s="154"/>
      <c r="M630" s="159"/>
      <c r="T630" s="160"/>
      <c r="AT630" s="155" t="s">
        <v>159</v>
      </c>
      <c r="AU630" s="155" t="s">
        <v>92</v>
      </c>
      <c r="AV630" s="13" t="s">
        <v>92</v>
      </c>
      <c r="AW630" s="13" t="s">
        <v>42</v>
      </c>
      <c r="AX630" s="13" t="s">
        <v>82</v>
      </c>
      <c r="AY630" s="155" t="s">
        <v>146</v>
      </c>
    </row>
    <row r="631" spans="2:65" s="15" customFormat="1" ht="11.25">
      <c r="B631" s="168"/>
      <c r="D631" s="146" t="s">
        <v>159</v>
      </c>
      <c r="E631" s="169" t="s">
        <v>44</v>
      </c>
      <c r="F631" s="170" t="s">
        <v>342</v>
      </c>
      <c r="H631" s="171">
        <v>7.44</v>
      </c>
      <c r="I631" s="172"/>
      <c r="L631" s="168"/>
      <c r="M631" s="173"/>
      <c r="T631" s="174"/>
      <c r="AT631" s="169" t="s">
        <v>159</v>
      </c>
      <c r="AU631" s="169" t="s">
        <v>92</v>
      </c>
      <c r="AV631" s="15" t="s">
        <v>169</v>
      </c>
      <c r="AW631" s="15" t="s">
        <v>42</v>
      </c>
      <c r="AX631" s="15" t="s">
        <v>82</v>
      </c>
      <c r="AY631" s="169" t="s">
        <v>146</v>
      </c>
    </row>
    <row r="632" spans="2:65" s="14" customFormat="1" ht="11.25">
      <c r="B632" s="161"/>
      <c r="D632" s="146" t="s">
        <v>159</v>
      </c>
      <c r="E632" s="162" t="s">
        <v>44</v>
      </c>
      <c r="F632" s="163" t="s">
        <v>281</v>
      </c>
      <c r="H632" s="164">
        <v>344.34</v>
      </c>
      <c r="I632" s="165"/>
      <c r="L632" s="161"/>
      <c r="M632" s="166"/>
      <c r="T632" s="167"/>
      <c r="AT632" s="162" t="s">
        <v>159</v>
      </c>
      <c r="AU632" s="162" t="s">
        <v>92</v>
      </c>
      <c r="AV632" s="14" t="s">
        <v>153</v>
      </c>
      <c r="AW632" s="14" t="s">
        <v>42</v>
      </c>
      <c r="AX632" s="14" t="s">
        <v>90</v>
      </c>
      <c r="AY632" s="162" t="s">
        <v>146</v>
      </c>
    </row>
    <row r="633" spans="2:65" s="1" customFormat="1" ht="24.2" customHeight="1">
      <c r="B633" s="34"/>
      <c r="C633" s="178" t="s">
        <v>1187</v>
      </c>
      <c r="D633" s="178" t="s">
        <v>720</v>
      </c>
      <c r="E633" s="179" t="s">
        <v>1188</v>
      </c>
      <c r="F633" s="180" t="s">
        <v>1189</v>
      </c>
      <c r="G633" s="181" t="s">
        <v>151</v>
      </c>
      <c r="H633" s="182">
        <v>413.20800000000003</v>
      </c>
      <c r="I633" s="183"/>
      <c r="J633" s="184">
        <f>ROUND(I633*H633,2)</f>
        <v>0</v>
      </c>
      <c r="K633" s="180" t="s">
        <v>152</v>
      </c>
      <c r="L633" s="185"/>
      <c r="M633" s="186" t="s">
        <v>44</v>
      </c>
      <c r="N633" s="187" t="s">
        <v>53</v>
      </c>
      <c r="P633" s="138">
        <f>O633*H633</f>
        <v>0</v>
      </c>
      <c r="Q633" s="138">
        <v>5.4000000000000003E-3</v>
      </c>
      <c r="R633" s="138">
        <f>Q633*H633</f>
        <v>2.2313232000000003</v>
      </c>
      <c r="S633" s="138">
        <v>0</v>
      </c>
      <c r="T633" s="139">
        <f>S633*H633</f>
        <v>0</v>
      </c>
      <c r="AR633" s="140" t="s">
        <v>361</v>
      </c>
      <c r="AT633" s="140" t="s">
        <v>720</v>
      </c>
      <c r="AU633" s="140" t="s">
        <v>92</v>
      </c>
      <c r="AY633" s="18" t="s">
        <v>146</v>
      </c>
      <c r="BE633" s="141">
        <f>IF(N633="základní",J633,0)</f>
        <v>0</v>
      </c>
      <c r="BF633" s="141">
        <f>IF(N633="snížená",J633,0)</f>
        <v>0</v>
      </c>
      <c r="BG633" s="141">
        <f>IF(N633="zákl. přenesená",J633,0)</f>
        <v>0</v>
      </c>
      <c r="BH633" s="141">
        <f>IF(N633="sníž. přenesená",J633,0)</f>
        <v>0</v>
      </c>
      <c r="BI633" s="141">
        <f>IF(N633="nulová",J633,0)</f>
        <v>0</v>
      </c>
      <c r="BJ633" s="18" t="s">
        <v>90</v>
      </c>
      <c r="BK633" s="141">
        <f>ROUND(I633*H633,2)</f>
        <v>0</v>
      </c>
      <c r="BL633" s="18" t="s">
        <v>250</v>
      </c>
      <c r="BM633" s="140" t="s">
        <v>1190</v>
      </c>
    </row>
    <row r="634" spans="2:65" s="1" customFormat="1" ht="19.5">
      <c r="B634" s="34"/>
      <c r="D634" s="146" t="s">
        <v>157</v>
      </c>
      <c r="F634" s="147" t="s">
        <v>1191</v>
      </c>
      <c r="I634" s="144"/>
      <c r="L634" s="34"/>
      <c r="M634" s="145"/>
      <c r="T634" s="55"/>
      <c r="AT634" s="18" t="s">
        <v>157</v>
      </c>
      <c r="AU634" s="18" t="s">
        <v>92</v>
      </c>
    </row>
    <row r="635" spans="2:65" s="12" customFormat="1" ht="11.25">
      <c r="B635" s="148"/>
      <c r="D635" s="146" t="s">
        <v>159</v>
      </c>
      <c r="E635" s="149" t="s">
        <v>44</v>
      </c>
      <c r="F635" s="150" t="s">
        <v>929</v>
      </c>
      <c r="H635" s="149" t="s">
        <v>44</v>
      </c>
      <c r="I635" s="151"/>
      <c r="L635" s="148"/>
      <c r="M635" s="152"/>
      <c r="T635" s="153"/>
      <c r="AT635" s="149" t="s">
        <v>159</v>
      </c>
      <c r="AU635" s="149" t="s">
        <v>92</v>
      </c>
      <c r="AV635" s="12" t="s">
        <v>90</v>
      </c>
      <c r="AW635" s="12" t="s">
        <v>42</v>
      </c>
      <c r="AX635" s="12" t="s">
        <v>82</v>
      </c>
      <c r="AY635" s="149" t="s">
        <v>146</v>
      </c>
    </row>
    <row r="636" spans="2:65" s="13" customFormat="1" ht="11.25">
      <c r="B636" s="154"/>
      <c r="D636" s="146" t="s">
        <v>159</v>
      </c>
      <c r="E636" s="155" t="s">
        <v>44</v>
      </c>
      <c r="F636" s="156" t="s">
        <v>1025</v>
      </c>
      <c r="H636" s="157">
        <v>336.9</v>
      </c>
      <c r="I636" s="158"/>
      <c r="L636" s="154"/>
      <c r="M636" s="159"/>
      <c r="T636" s="160"/>
      <c r="AT636" s="155" t="s">
        <v>159</v>
      </c>
      <c r="AU636" s="155" t="s">
        <v>92</v>
      </c>
      <c r="AV636" s="13" t="s">
        <v>92</v>
      </c>
      <c r="AW636" s="13" t="s">
        <v>42</v>
      </c>
      <c r="AX636" s="13" t="s">
        <v>82</v>
      </c>
      <c r="AY636" s="155" t="s">
        <v>146</v>
      </c>
    </row>
    <row r="637" spans="2:65" s="15" customFormat="1" ht="11.25">
      <c r="B637" s="168"/>
      <c r="D637" s="146" t="s">
        <v>159</v>
      </c>
      <c r="E637" s="169" t="s">
        <v>44</v>
      </c>
      <c r="F637" s="170" t="s">
        <v>342</v>
      </c>
      <c r="H637" s="171">
        <v>336.9</v>
      </c>
      <c r="I637" s="172"/>
      <c r="L637" s="168"/>
      <c r="M637" s="173"/>
      <c r="T637" s="174"/>
      <c r="AT637" s="169" t="s">
        <v>159</v>
      </c>
      <c r="AU637" s="169" t="s">
        <v>92</v>
      </c>
      <c r="AV637" s="15" t="s">
        <v>169</v>
      </c>
      <c r="AW637" s="15" t="s">
        <v>42</v>
      </c>
      <c r="AX637" s="15" t="s">
        <v>82</v>
      </c>
      <c r="AY637" s="169" t="s">
        <v>146</v>
      </c>
    </row>
    <row r="638" spans="2:65" s="12" customFormat="1" ht="11.25">
      <c r="B638" s="148"/>
      <c r="D638" s="146" t="s">
        <v>159</v>
      </c>
      <c r="E638" s="149" t="s">
        <v>44</v>
      </c>
      <c r="F638" s="150" t="s">
        <v>880</v>
      </c>
      <c r="H638" s="149" t="s">
        <v>44</v>
      </c>
      <c r="I638" s="151"/>
      <c r="L638" s="148"/>
      <c r="M638" s="152"/>
      <c r="T638" s="153"/>
      <c r="AT638" s="149" t="s">
        <v>159</v>
      </c>
      <c r="AU638" s="149" t="s">
        <v>92</v>
      </c>
      <c r="AV638" s="12" t="s">
        <v>90</v>
      </c>
      <c r="AW638" s="12" t="s">
        <v>42</v>
      </c>
      <c r="AX638" s="12" t="s">
        <v>82</v>
      </c>
      <c r="AY638" s="149" t="s">
        <v>146</v>
      </c>
    </row>
    <row r="639" spans="2:65" s="13" customFormat="1" ht="11.25">
      <c r="B639" s="154"/>
      <c r="D639" s="146" t="s">
        <v>159</v>
      </c>
      <c r="E639" s="155" t="s">
        <v>44</v>
      </c>
      <c r="F639" s="156" t="s">
        <v>1175</v>
      </c>
      <c r="H639" s="157">
        <v>7.44</v>
      </c>
      <c r="I639" s="158"/>
      <c r="L639" s="154"/>
      <c r="M639" s="159"/>
      <c r="T639" s="160"/>
      <c r="AT639" s="155" t="s">
        <v>159</v>
      </c>
      <c r="AU639" s="155" t="s">
        <v>92</v>
      </c>
      <c r="AV639" s="13" t="s">
        <v>92</v>
      </c>
      <c r="AW639" s="13" t="s">
        <v>42</v>
      </c>
      <c r="AX639" s="13" t="s">
        <v>82</v>
      </c>
      <c r="AY639" s="155" t="s">
        <v>146</v>
      </c>
    </row>
    <row r="640" spans="2:65" s="15" customFormat="1" ht="11.25">
      <c r="B640" s="168"/>
      <c r="D640" s="146" t="s">
        <v>159</v>
      </c>
      <c r="E640" s="169" t="s">
        <v>44</v>
      </c>
      <c r="F640" s="170" t="s">
        <v>342</v>
      </c>
      <c r="H640" s="171">
        <v>7.44</v>
      </c>
      <c r="I640" s="172"/>
      <c r="L640" s="168"/>
      <c r="M640" s="173"/>
      <c r="T640" s="174"/>
      <c r="AT640" s="169" t="s">
        <v>159</v>
      </c>
      <c r="AU640" s="169" t="s">
        <v>92</v>
      </c>
      <c r="AV640" s="15" t="s">
        <v>169</v>
      </c>
      <c r="AW640" s="15" t="s">
        <v>42</v>
      </c>
      <c r="AX640" s="15" t="s">
        <v>82</v>
      </c>
      <c r="AY640" s="169" t="s">
        <v>146</v>
      </c>
    </row>
    <row r="641" spans="2:65" s="14" customFormat="1" ht="11.25">
      <c r="B641" s="161"/>
      <c r="D641" s="146" t="s">
        <v>159</v>
      </c>
      <c r="E641" s="162" t="s">
        <v>44</v>
      </c>
      <c r="F641" s="163" t="s">
        <v>281</v>
      </c>
      <c r="H641" s="164">
        <v>344.34</v>
      </c>
      <c r="I641" s="165"/>
      <c r="L641" s="161"/>
      <c r="M641" s="166"/>
      <c r="T641" s="167"/>
      <c r="AT641" s="162" t="s">
        <v>159</v>
      </c>
      <c r="AU641" s="162" t="s">
        <v>92</v>
      </c>
      <c r="AV641" s="14" t="s">
        <v>153</v>
      </c>
      <c r="AW641" s="14" t="s">
        <v>42</v>
      </c>
      <c r="AX641" s="14" t="s">
        <v>90</v>
      </c>
      <c r="AY641" s="162" t="s">
        <v>146</v>
      </c>
    </row>
    <row r="642" spans="2:65" s="13" customFormat="1" ht="11.25">
      <c r="B642" s="154"/>
      <c r="D642" s="146" t="s">
        <v>159</v>
      </c>
      <c r="F642" s="156" t="s">
        <v>1192</v>
      </c>
      <c r="H642" s="157">
        <v>413.20800000000003</v>
      </c>
      <c r="I642" s="158"/>
      <c r="L642" s="154"/>
      <c r="M642" s="159"/>
      <c r="T642" s="160"/>
      <c r="AT642" s="155" t="s">
        <v>159</v>
      </c>
      <c r="AU642" s="155" t="s">
        <v>92</v>
      </c>
      <c r="AV642" s="13" t="s">
        <v>92</v>
      </c>
      <c r="AW642" s="13" t="s">
        <v>4</v>
      </c>
      <c r="AX642" s="13" t="s">
        <v>90</v>
      </c>
      <c r="AY642" s="155" t="s">
        <v>146</v>
      </c>
    </row>
    <row r="643" spans="2:65" s="1" customFormat="1" ht="33" customHeight="1">
      <c r="B643" s="34"/>
      <c r="C643" s="129" t="s">
        <v>1193</v>
      </c>
      <c r="D643" s="129" t="s">
        <v>148</v>
      </c>
      <c r="E643" s="130" t="s">
        <v>1194</v>
      </c>
      <c r="F643" s="131" t="s">
        <v>1195</v>
      </c>
      <c r="G643" s="132" t="s">
        <v>381</v>
      </c>
      <c r="H643" s="133">
        <v>2</v>
      </c>
      <c r="I643" s="134"/>
      <c r="J643" s="135">
        <f>ROUND(I643*H643,2)</f>
        <v>0</v>
      </c>
      <c r="K643" s="131" t="s">
        <v>152</v>
      </c>
      <c r="L643" s="34"/>
      <c r="M643" s="136" t="s">
        <v>44</v>
      </c>
      <c r="N643" s="137" t="s">
        <v>53</v>
      </c>
      <c r="P643" s="138">
        <f>O643*H643</f>
        <v>0</v>
      </c>
      <c r="Q643" s="138">
        <v>7.4999999999999997E-3</v>
      </c>
      <c r="R643" s="138">
        <f>Q643*H643</f>
        <v>1.4999999999999999E-2</v>
      </c>
      <c r="S643" s="138">
        <v>0</v>
      </c>
      <c r="T643" s="139">
        <f>S643*H643</f>
        <v>0</v>
      </c>
      <c r="AR643" s="140" t="s">
        <v>250</v>
      </c>
      <c r="AT643" s="140" t="s">
        <v>148</v>
      </c>
      <c r="AU643" s="140" t="s">
        <v>92</v>
      </c>
      <c r="AY643" s="18" t="s">
        <v>146</v>
      </c>
      <c r="BE643" s="141">
        <f>IF(N643="základní",J643,0)</f>
        <v>0</v>
      </c>
      <c r="BF643" s="141">
        <f>IF(N643="snížená",J643,0)</f>
        <v>0</v>
      </c>
      <c r="BG643" s="141">
        <f>IF(N643="zákl. přenesená",J643,0)</f>
        <v>0</v>
      </c>
      <c r="BH643" s="141">
        <f>IF(N643="sníž. přenesená",J643,0)</f>
        <v>0</v>
      </c>
      <c r="BI643" s="141">
        <f>IF(N643="nulová",J643,0)</f>
        <v>0</v>
      </c>
      <c r="BJ643" s="18" t="s">
        <v>90</v>
      </c>
      <c r="BK643" s="141">
        <f>ROUND(I643*H643,2)</f>
        <v>0</v>
      </c>
      <c r="BL643" s="18" t="s">
        <v>250</v>
      </c>
      <c r="BM643" s="140" t="s">
        <v>1196</v>
      </c>
    </row>
    <row r="644" spans="2:65" s="1" customFormat="1" ht="11.25">
      <c r="B644" s="34"/>
      <c r="D644" s="142" t="s">
        <v>155</v>
      </c>
      <c r="F644" s="143" t="s">
        <v>1197</v>
      </c>
      <c r="I644" s="144"/>
      <c r="L644" s="34"/>
      <c r="M644" s="145"/>
      <c r="T644" s="55"/>
      <c r="AT644" s="18" t="s">
        <v>155</v>
      </c>
      <c r="AU644" s="18" t="s">
        <v>92</v>
      </c>
    </row>
    <row r="645" spans="2:65" s="12" customFormat="1" ht="11.25">
      <c r="B645" s="148"/>
      <c r="D645" s="146" t="s">
        <v>159</v>
      </c>
      <c r="E645" s="149" t="s">
        <v>44</v>
      </c>
      <c r="F645" s="150" t="s">
        <v>689</v>
      </c>
      <c r="H645" s="149" t="s">
        <v>44</v>
      </c>
      <c r="I645" s="151"/>
      <c r="L645" s="148"/>
      <c r="M645" s="152"/>
      <c r="T645" s="153"/>
      <c r="AT645" s="149" t="s">
        <v>159</v>
      </c>
      <c r="AU645" s="149" t="s">
        <v>92</v>
      </c>
      <c r="AV645" s="12" t="s">
        <v>90</v>
      </c>
      <c r="AW645" s="12" t="s">
        <v>42</v>
      </c>
      <c r="AX645" s="12" t="s">
        <v>82</v>
      </c>
      <c r="AY645" s="149" t="s">
        <v>146</v>
      </c>
    </row>
    <row r="646" spans="2:65" s="13" customFormat="1" ht="11.25">
      <c r="B646" s="154"/>
      <c r="D646" s="146" t="s">
        <v>159</v>
      </c>
      <c r="E646" s="155" t="s">
        <v>44</v>
      </c>
      <c r="F646" s="156" t="s">
        <v>1198</v>
      </c>
      <c r="H646" s="157">
        <v>2</v>
      </c>
      <c r="I646" s="158"/>
      <c r="L646" s="154"/>
      <c r="M646" s="159"/>
      <c r="T646" s="160"/>
      <c r="AT646" s="155" t="s">
        <v>159</v>
      </c>
      <c r="AU646" s="155" t="s">
        <v>92</v>
      </c>
      <c r="AV646" s="13" t="s">
        <v>92</v>
      </c>
      <c r="AW646" s="13" t="s">
        <v>42</v>
      </c>
      <c r="AX646" s="13" t="s">
        <v>90</v>
      </c>
      <c r="AY646" s="155" t="s">
        <v>146</v>
      </c>
    </row>
    <row r="647" spans="2:65" s="1" customFormat="1" ht="16.5" customHeight="1">
      <c r="B647" s="34"/>
      <c r="C647" s="178" t="s">
        <v>1199</v>
      </c>
      <c r="D647" s="178" t="s">
        <v>720</v>
      </c>
      <c r="E647" s="179" t="s">
        <v>1200</v>
      </c>
      <c r="F647" s="180" t="s">
        <v>1201</v>
      </c>
      <c r="G647" s="181" t="s">
        <v>381</v>
      </c>
      <c r="H647" s="182">
        <v>2</v>
      </c>
      <c r="I647" s="183"/>
      <c r="J647" s="184">
        <f>ROUND(I647*H647,2)</f>
        <v>0</v>
      </c>
      <c r="K647" s="180" t="s">
        <v>152</v>
      </c>
      <c r="L647" s="185"/>
      <c r="M647" s="186" t="s">
        <v>44</v>
      </c>
      <c r="N647" s="187" t="s">
        <v>53</v>
      </c>
      <c r="P647" s="138">
        <f>O647*H647</f>
        <v>0</v>
      </c>
      <c r="Q647" s="138">
        <v>2.5999999999999998E-4</v>
      </c>
      <c r="R647" s="138">
        <f>Q647*H647</f>
        <v>5.1999999999999995E-4</v>
      </c>
      <c r="S647" s="138">
        <v>0</v>
      </c>
      <c r="T647" s="139">
        <f>S647*H647</f>
        <v>0</v>
      </c>
      <c r="AR647" s="140" t="s">
        <v>361</v>
      </c>
      <c r="AT647" s="140" t="s">
        <v>720</v>
      </c>
      <c r="AU647" s="140" t="s">
        <v>92</v>
      </c>
      <c r="AY647" s="18" t="s">
        <v>146</v>
      </c>
      <c r="BE647" s="141">
        <f>IF(N647="základní",J647,0)</f>
        <v>0</v>
      </c>
      <c r="BF647" s="141">
        <f>IF(N647="snížená",J647,0)</f>
        <v>0</v>
      </c>
      <c r="BG647" s="141">
        <f>IF(N647="zákl. přenesená",J647,0)</f>
        <v>0</v>
      </c>
      <c r="BH647" s="141">
        <f>IF(N647="sníž. přenesená",J647,0)</f>
        <v>0</v>
      </c>
      <c r="BI647" s="141">
        <f>IF(N647="nulová",J647,0)</f>
        <v>0</v>
      </c>
      <c r="BJ647" s="18" t="s">
        <v>90</v>
      </c>
      <c r="BK647" s="141">
        <f>ROUND(I647*H647,2)</f>
        <v>0</v>
      </c>
      <c r="BL647" s="18" t="s">
        <v>250</v>
      </c>
      <c r="BM647" s="140" t="s">
        <v>1202</v>
      </c>
    </row>
    <row r="648" spans="2:65" s="12" customFormat="1" ht="11.25">
      <c r="B648" s="148"/>
      <c r="D648" s="146" t="s">
        <v>159</v>
      </c>
      <c r="E648" s="149" t="s">
        <v>44</v>
      </c>
      <c r="F648" s="150" t="s">
        <v>689</v>
      </c>
      <c r="H648" s="149" t="s">
        <v>44</v>
      </c>
      <c r="I648" s="151"/>
      <c r="L648" s="148"/>
      <c r="M648" s="152"/>
      <c r="T648" s="153"/>
      <c r="AT648" s="149" t="s">
        <v>159</v>
      </c>
      <c r="AU648" s="149" t="s">
        <v>92</v>
      </c>
      <c r="AV648" s="12" t="s">
        <v>90</v>
      </c>
      <c r="AW648" s="12" t="s">
        <v>42</v>
      </c>
      <c r="AX648" s="12" t="s">
        <v>82</v>
      </c>
      <c r="AY648" s="149" t="s">
        <v>146</v>
      </c>
    </row>
    <row r="649" spans="2:65" s="13" customFormat="1" ht="11.25">
      <c r="B649" s="154"/>
      <c r="D649" s="146" t="s">
        <v>159</v>
      </c>
      <c r="E649" s="155" t="s">
        <v>44</v>
      </c>
      <c r="F649" s="156" t="s">
        <v>1198</v>
      </c>
      <c r="H649" s="157">
        <v>2</v>
      </c>
      <c r="I649" s="158"/>
      <c r="L649" s="154"/>
      <c r="M649" s="159"/>
      <c r="T649" s="160"/>
      <c r="AT649" s="155" t="s">
        <v>159</v>
      </c>
      <c r="AU649" s="155" t="s">
        <v>92</v>
      </c>
      <c r="AV649" s="13" t="s">
        <v>92</v>
      </c>
      <c r="AW649" s="13" t="s">
        <v>42</v>
      </c>
      <c r="AX649" s="13" t="s">
        <v>90</v>
      </c>
      <c r="AY649" s="155" t="s">
        <v>146</v>
      </c>
    </row>
    <row r="650" spans="2:65" s="1" customFormat="1" ht="33" customHeight="1">
      <c r="B650" s="34"/>
      <c r="C650" s="129" t="s">
        <v>1203</v>
      </c>
      <c r="D650" s="129" t="s">
        <v>148</v>
      </c>
      <c r="E650" s="130" t="s">
        <v>1204</v>
      </c>
      <c r="F650" s="131" t="s">
        <v>1205</v>
      </c>
      <c r="G650" s="132" t="s">
        <v>381</v>
      </c>
      <c r="H650" s="133">
        <v>1</v>
      </c>
      <c r="I650" s="134"/>
      <c r="J650" s="135">
        <f>ROUND(I650*H650,2)</f>
        <v>0</v>
      </c>
      <c r="K650" s="131" t="s">
        <v>152</v>
      </c>
      <c r="L650" s="34"/>
      <c r="M650" s="136" t="s">
        <v>44</v>
      </c>
      <c r="N650" s="137" t="s">
        <v>53</v>
      </c>
      <c r="P650" s="138">
        <f>O650*H650</f>
        <v>0</v>
      </c>
      <c r="Q650" s="138">
        <v>1.4999999999999999E-2</v>
      </c>
      <c r="R650" s="138">
        <f>Q650*H650</f>
        <v>1.4999999999999999E-2</v>
      </c>
      <c r="S650" s="138">
        <v>0</v>
      </c>
      <c r="T650" s="139">
        <f>S650*H650</f>
        <v>0</v>
      </c>
      <c r="AR650" s="140" t="s">
        <v>250</v>
      </c>
      <c r="AT650" s="140" t="s">
        <v>148</v>
      </c>
      <c r="AU650" s="140" t="s">
        <v>92</v>
      </c>
      <c r="AY650" s="18" t="s">
        <v>146</v>
      </c>
      <c r="BE650" s="141">
        <f>IF(N650="základní",J650,0)</f>
        <v>0</v>
      </c>
      <c r="BF650" s="141">
        <f>IF(N650="snížená",J650,0)</f>
        <v>0</v>
      </c>
      <c r="BG650" s="141">
        <f>IF(N650="zákl. přenesená",J650,0)</f>
        <v>0</v>
      </c>
      <c r="BH650" s="141">
        <f>IF(N650="sníž. přenesená",J650,0)</f>
        <v>0</v>
      </c>
      <c r="BI650" s="141">
        <f>IF(N650="nulová",J650,0)</f>
        <v>0</v>
      </c>
      <c r="BJ650" s="18" t="s">
        <v>90</v>
      </c>
      <c r="BK650" s="141">
        <f>ROUND(I650*H650,2)</f>
        <v>0</v>
      </c>
      <c r="BL650" s="18" t="s">
        <v>250</v>
      </c>
      <c r="BM650" s="140" t="s">
        <v>1206</v>
      </c>
    </row>
    <row r="651" spans="2:65" s="1" customFormat="1" ht="11.25">
      <c r="B651" s="34"/>
      <c r="D651" s="142" t="s">
        <v>155</v>
      </c>
      <c r="F651" s="143" t="s">
        <v>1207</v>
      </c>
      <c r="I651" s="144"/>
      <c r="L651" s="34"/>
      <c r="M651" s="145"/>
      <c r="T651" s="55"/>
      <c r="AT651" s="18" t="s">
        <v>155</v>
      </c>
      <c r="AU651" s="18" t="s">
        <v>92</v>
      </c>
    </row>
    <row r="652" spans="2:65" s="12" customFormat="1" ht="11.25">
      <c r="B652" s="148"/>
      <c r="D652" s="146" t="s">
        <v>159</v>
      </c>
      <c r="E652" s="149" t="s">
        <v>44</v>
      </c>
      <c r="F652" s="150" t="s">
        <v>880</v>
      </c>
      <c r="H652" s="149" t="s">
        <v>44</v>
      </c>
      <c r="I652" s="151"/>
      <c r="L652" s="148"/>
      <c r="M652" s="152"/>
      <c r="T652" s="153"/>
      <c r="AT652" s="149" t="s">
        <v>159</v>
      </c>
      <c r="AU652" s="149" t="s">
        <v>92</v>
      </c>
      <c r="AV652" s="12" t="s">
        <v>90</v>
      </c>
      <c r="AW652" s="12" t="s">
        <v>42</v>
      </c>
      <c r="AX652" s="12" t="s">
        <v>82</v>
      </c>
      <c r="AY652" s="149" t="s">
        <v>146</v>
      </c>
    </row>
    <row r="653" spans="2:65" s="13" customFormat="1" ht="11.25">
      <c r="B653" s="154"/>
      <c r="D653" s="146" t="s">
        <v>159</v>
      </c>
      <c r="E653" s="155" t="s">
        <v>44</v>
      </c>
      <c r="F653" s="156" t="s">
        <v>1208</v>
      </c>
      <c r="H653" s="157">
        <v>1</v>
      </c>
      <c r="I653" s="158"/>
      <c r="L653" s="154"/>
      <c r="M653" s="159"/>
      <c r="T653" s="160"/>
      <c r="AT653" s="155" t="s">
        <v>159</v>
      </c>
      <c r="AU653" s="155" t="s">
        <v>92</v>
      </c>
      <c r="AV653" s="13" t="s">
        <v>92</v>
      </c>
      <c r="AW653" s="13" t="s">
        <v>42</v>
      </c>
      <c r="AX653" s="13" t="s">
        <v>90</v>
      </c>
      <c r="AY653" s="155" t="s">
        <v>146</v>
      </c>
    </row>
    <row r="654" spans="2:65" s="1" customFormat="1" ht="16.5" customHeight="1">
      <c r="B654" s="34"/>
      <c r="C654" s="178" t="s">
        <v>1209</v>
      </c>
      <c r="D654" s="178" t="s">
        <v>720</v>
      </c>
      <c r="E654" s="179" t="s">
        <v>1210</v>
      </c>
      <c r="F654" s="180" t="s">
        <v>1211</v>
      </c>
      <c r="G654" s="181" t="s">
        <v>381</v>
      </c>
      <c r="H654" s="182">
        <v>1</v>
      </c>
      <c r="I654" s="183"/>
      <c r="J654" s="184">
        <f>ROUND(I654*H654,2)</f>
        <v>0</v>
      </c>
      <c r="K654" s="180" t="s">
        <v>44</v>
      </c>
      <c r="L654" s="185"/>
      <c r="M654" s="186" t="s">
        <v>44</v>
      </c>
      <c r="N654" s="187" t="s">
        <v>53</v>
      </c>
      <c r="P654" s="138">
        <f>O654*H654</f>
        <v>0</v>
      </c>
      <c r="Q654" s="138">
        <v>1.4400000000000001E-3</v>
      </c>
      <c r="R654" s="138">
        <f>Q654*H654</f>
        <v>1.4400000000000001E-3</v>
      </c>
      <c r="S654" s="138">
        <v>0</v>
      </c>
      <c r="T654" s="139">
        <f>S654*H654</f>
        <v>0</v>
      </c>
      <c r="AR654" s="140" t="s">
        <v>361</v>
      </c>
      <c r="AT654" s="140" t="s">
        <v>720</v>
      </c>
      <c r="AU654" s="140" t="s">
        <v>92</v>
      </c>
      <c r="AY654" s="18" t="s">
        <v>146</v>
      </c>
      <c r="BE654" s="141">
        <f>IF(N654="základní",J654,0)</f>
        <v>0</v>
      </c>
      <c r="BF654" s="141">
        <f>IF(N654="snížená",J654,0)</f>
        <v>0</v>
      </c>
      <c r="BG654" s="141">
        <f>IF(N654="zákl. přenesená",J654,0)</f>
        <v>0</v>
      </c>
      <c r="BH654" s="141">
        <f>IF(N654="sníž. přenesená",J654,0)</f>
        <v>0</v>
      </c>
      <c r="BI654" s="141">
        <f>IF(N654="nulová",J654,0)</f>
        <v>0</v>
      </c>
      <c r="BJ654" s="18" t="s">
        <v>90</v>
      </c>
      <c r="BK654" s="141">
        <f>ROUND(I654*H654,2)</f>
        <v>0</v>
      </c>
      <c r="BL654" s="18" t="s">
        <v>250</v>
      </c>
      <c r="BM654" s="140" t="s">
        <v>1212</v>
      </c>
    </row>
    <row r="655" spans="2:65" s="12" customFormat="1" ht="11.25">
      <c r="B655" s="148"/>
      <c r="D655" s="146" t="s">
        <v>159</v>
      </c>
      <c r="E655" s="149" t="s">
        <v>44</v>
      </c>
      <c r="F655" s="150" t="s">
        <v>880</v>
      </c>
      <c r="H655" s="149" t="s">
        <v>44</v>
      </c>
      <c r="I655" s="151"/>
      <c r="L655" s="148"/>
      <c r="M655" s="152"/>
      <c r="T655" s="153"/>
      <c r="AT655" s="149" t="s">
        <v>159</v>
      </c>
      <c r="AU655" s="149" t="s">
        <v>92</v>
      </c>
      <c r="AV655" s="12" t="s">
        <v>90</v>
      </c>
      <c r="AW655" s="12" t="s">
        <v>42</v>
      </c>
      <c r="AX655" s="12" t="s">
        <v>82</v>
      </c>
      <c r="AY655" s="149" t="s">
        <v>146</v>
      </c>
    </row>
    <row r="656" spans="2:65" s="13" customFormat="1" ht="11.25">
      <c r="B656" s="154"/>
      <c r="D656" s="146" t="s">
        <v>159</v>
      </c>
      <c r="E656" s="155" t="s">
        <v>44</v>
      </c>
      <c r="F656" s="156" t="s">
        <v>1208</v>
      </c>
      <c r="H656" s="157">
        <v>1</v>
      </c>
      <c r="I656" s="158"/>
      <c r="L656" s="154"/>
      <c r="M656" s="159"/>
      <c r="T656" s="160"/>
      <c r="AT656" s="155" t="s">
        <v>159</v>
      </c>
      <c r="AU656" s="155" t="s">
        <v>92</v>
      </c>
      <c r="AV656" s="13" t="s">
        <v>92</v>
      </c>
      <c r="AW656" s="13" t="s">
        <v>42</v>
      </c>
      <c r="AX656" s="13" t="s">
        <v>90</v>
      </c>
      <c r="AY656" s="155" t="s">
        <v>146</v>
      </c>
    </row>
    <row r="657" spans="2:65" s="1" customFormat="1" ht="37.9" customHeight="1">
      <c r="B657" s="34"/>
      <c r="C657" s="129" t="s">
        <v>1213</v>
      </c>
      <c r="D657" s="129" t="s">
        <v>148</v>
      </c>
      <c r="E657" s="130" t="s">
        <v>1214</v>
      </c>
      <c r="F657" s="131" t="s">
        <v>1215</v>
      </c>
      <c r="G657" s="132" t="s">
        <v>381</v>
      </c>
      <c r="H657" s="133">
        <v>41</v>
      </c>
      <c r="I657" s="134"/>
      <c r="J657" s="135">
        <f>ROUND(I657*H657,2)</f>
        <v>0</v>
      </c>
      <c r="K657" s="131" t="s">
        <v>152</v>
      </c>
      <c r="L657" s="34"/>
      <c r="M657" s="136" t="s">
        <v>44</v>
      </c>
      <c r="N657" s="137" t="s">
        <v>53</v>
      </c>
      <c r="P657" s="138">
        <f>O657*H657</f>
        <v>0</v>
      </c>
      <c r="Q657" s="138">
        <v>0</v>
      </c>
      <c r="R657" s="138">
        <f>Q657*H657</f>
        <v>0</v>
      </c>
      <c r="S657" s="138">
        <v>0</v>
      </c>
      <c r="T657" s="139">
        <f>S657*H657</f>
        <v>0</v>
      </c>
      <c r="AR657" s="140" t="s">
        <v>250</v>
      </c>
      <c r="AT657" s="140" t="s">
        <v>148</v>
      </c>
      <c r="AU657" s="140" t="s">
        <v>92</v>
      </c>
      <c r="AY657" s="18" t="s">
        <v>146</v>
      </c>
      <c r="BE657" s="141">
        <f>IF(N657="základní",J657,0)</f>
        <v>0</v>
      </c>
      <c r="BF657" s="141">
        <f>IF(N657="snížená",J657,0)</f>
        <v>0</v>
      </c>
      <c r="BG657" s="141">
        <f>IF(N657="zákl. přenesená",J657,0)</f>
        <v>0</v>
      </c>
      <c r="BH657" s="141">
        <f>IF(N657="sníž. přenesená",J657,0)</f>
        <v>0</v>
      </c>
      <c r="BI657" s="141">
        <f>IF(N657="nulová",J657,0)</f>
        <v>0</v>
      </c>
      <c r="BJ657" s="18" t="s">
        <v>90</v>
      </c>
      <c r="BK657" s="141">
        <f>ROUND(I657*H657,2)</f>
        <v>0</v>
      </c>
      <c r="BL657" s="18" t="s">
        <v>250</v>
      </c>
      <c r="BM657" s="140" t="s">
        <v>1216</v>
      </c>
    </row>
    <row r="658" spans="2:65" s="1" customFormat="1" ht="11.25">
      <c r="B658" s="34"/>
      <c r="D658" s="142" t="s">
        <v>155</v>
      </c>
      <c r="F658" s="143" t="s">
        <v>1217</v>
      </c>
      <c r="I658" s="144"/>
      <c r="L658" s="34"/>
      <c r="M658" s="145"/>
      <c r="T658" s="55"/>
      <c r="AT658" s="18" t="s">
        <v>155</v>
      </c>
      <c r="AU658" s="18" t="s">
        <v>92</v>
      </c>
    </row>
    <row r="659" spans="2:65" s="12" customFormat="1" ht="11.25">
      <c r="B659" s="148"/>
      <c r="D659" s="146" t="s">
        <v>159</v>
      </c>
      <c r="E659" s="149" t="s">
        <v>44</v>
      </c>
      <c r="F659" s="150" t="s">
        <v>689</v>
      </c>
      <c r="H659" s="149" t="s">
        <v>44</v>
      </c>
      <c r="I659" s="151"/>
      <c r="L659" s="148"/>
      <c r="M659" s="152"/>
      <c r="T659" s="153"/>
      <c r="AT659" s="149" t="s">
        <v>159</v>
      </c>
      <c r="AU659" s="149" t="s">
        <v>92</v>
      </c>
      <c r="AV659" s="12" t="s">
        <v>90</v>
      </c>
      <c r="AW659" s="12" t="s">
        <v>42</v>
      </c>
      <c r="AX659" s="12" t="s">
        <v>82</v>
      </c>
      <c r="AY659" s="149" t="s">
        <v>146</v>
      </c>
    </row>
    <row r="660" spans="2:65" s="13" customFormat="1" ht="11.25">
      <c r="B660" s="154"/>
      <c r="D660" s="146" t="s">
        <v>159</v>
      </c>
      <c r="E660" s="155" t="s">
        <v>44</v>
      </c>
      <c r="F660" s="156" t="s">
        <v>1218</v>
      </c>
      <c r="H660" s="157">
        <v>1</v>
      </c>
      <c r="I660" s="158"/>
      <c r="L660" s="154"/>
      <c r="M660" s="159"/>
      <c r="T660" s="160"/>
      <c r="AT660" s="155" t="s">
        <v>159</v>
      </c>
      <c r="AU660" s="155" t="s">
        <v>92</v>
      </c>
      <c r="AV660" s="13" t="s">
        <v>92</v>
      </c>
      <c r="AW660" s="13" t="s">
        <v>42</v>
      </c>
      <c r="AX660" s="13" t="s">
        <v>82</v>
      </c>
      <c r="AY660" s="155" t="s">
        <v>146</v>
      </c>
    </row>
    <row r="661" spans="2:65" s="12" customFormat="1" ht="11.25">
      <c r="B661" s="148"/>
      <c r="D661" s="146" t="s">
        <v>159</v>
      </c>
      <c r="E661" s="149" t="s">
        <v>44</v>
      </c>
      <c r="F661" s="150" t="s">
        <v>929</v>
      </c>
      <c r="H661" s="149" t="s">
        <v>44</v>
      </c>
      <c r="I661" s="151"/>
      <c r="L661" s="148"/>
      <c r="M661" s="152"/>
      <c r="T661" s="153"/>
      <c r="AT661" s="149" t="s">
        <v>159</v>
      </c>
      <c r="AU661" s="149" t="s">
        <v>92</v>
      </c>
      <c r="AV661" s="12" t="s">
        <v>90</v>
      </c>
      <c r="AW661" s="12" t="s">
        <v>42</v>
      </c>
      <c r="AX661" s="12" t="s">
        <v>82</v>
      </c>
      <c r="AY661" s="149" t="s">
        <v>146</v>
      </c>
    </row>
    <row r="662" spans="2:65" s="13" customFormat="1" ht="11.25">
      <c r="B662" s="154"/>
      <c r="D662" s="146" t="s">
        <v>159</v>
      </c>
      <c r="E662" s="155" t="s">
        <v>44</v>
      </c>
      <c r="F662" s="156" t="s">
        <v>1219</v>
      </c>
      <c r="H662" s="157">
        <v>40</v>
      </c>
      <c r="I662" s="158"/>
      <c r="L662" s="154"/>
      <c r="M662" s="159"/>
      <c r="T662" s="160"/>
      <c r="AT662" s="155" t="s">
        <v>159</v>
      </c>
      <c r="AU662" s="155" t="s">
        <v>92</v>
      </c>
      <c r="AV662" s="13" t="s">
        <v>92</v>
      </c>
      <c r="AW662" s="13" t="s">
        <v>42</v>
      </c>
      <c r="AX662" s="13" t="s">
        <v>82</v>
      </c>
      <c r="AY662" s="155" t="s">
        <v>146</v>
      </c>
    </row>
    <row r="663" spans="2:65" s="14" customFormat="1" ht="11.25">
      <c r="B663" s="161"/>
      <c r="D663" s="146" t="s">
        <v>159</v>
      </c>
      <c r="E663" s="162" t="s">
        <v>44</v>
      </c>
      <c r="F663" s="163" t="s">
        <v>281</v>
      </c>
      <c r="H663" s="164">
        <v>41</v>
      </c>
      <c r="I663" s="165"/>
      <c r="L663" s="161"/>
      <c r="M663" s="166"/>
      <c r="T663" s="167"/>
      <c r="AT663" s="162" t="s">
        <v>159</v>
      </c>
      <c r="AU663" s="162" t="s">
        <v>92</v>
      </c>
      <c r="AV663" s="14" t="s">
        <v>153</v>
      </c>
      <c r="AW663" s="14" t="s">
        <v>42</v>
      </c>
      <c r="AX663" s="14" t="s">
        <v>90</v>
      </c>
      <c r="AY663" s="162" t="s">
        <v>146</v>
      </c>
    </row>
    <row r="664" spans="2:65" s="1" customFormat="1" ht="16.5" customHeight="1">
      <c r="B664" s="34"/>
      <c r="C664" s="178" t="s">
        <v>1220</v>
      </c>
      <c r="D664" s="178" t="s">
        <v>720</v>
      </c>
      <c r="E664" s="179" t="s">
        <v>1221</v>
      </c>
      <c r="F664" s="180" t="s">
        <v>1222</v>
      </c>
      <c r="G664" s="181" t="s">
        <v>381</v>
      </c>
      <c r="H664" s="182">
        <v>1</v>
      </c>
      <c r="I664" s="183"/>
      <c r="J664" s="184">
        <f>ROUND(I664*H664,2)</f>
        <v>0</v>
      </c>
      <c r="K664" s="180" t="s">
        <v>44</v>
      </c>
      <c r="L664" s="185"/>
      <c r="M664" s="186" t="s">
        <v>44</v>
      </c>
      <c r="N664" s="187" t="s">
        <v>53</v>
      </c>
      <c r="P664" s="138">
        <f>O664*H664</f>
        <v>0</v>
      </c>
      <c r="Q664" s="138">
        <v>2.0000000000000001E-4</v>
      </c>
      <c r="R664" s="138">
        <f>Q664*H664</f>
        <v>2.0000000000000001E-4</v>
      </c>
      <c r="S664" s="138">
        <v>0</v>
      </c>
      <c r="T664" s="139">
        <f>S664*H664</f>
        <v>0</v>
      </c>
      <c r="AR664" s="140" t="s">
        <v>361</v>
      </c>
      <c r="AT664" s="140" t="s">
        <v>720</v>
      </c>
      <c r="AU664" s="140" t="s">
        <v>92</v>
      </c>
      <c r="AY664" s="18" t="s">
        <v>146</v>
      </c>
      <c r="BE664" s="141">
        <f>IF(N664="základní",J664,0)</f>
        <v>0</v>
      </c>
      <c r="BF664" s="141">
        <f>IF(N664="snížená",J664,0)</f>
        <v>0</v>
      </c>
      <c r="BG664" s="141">
        <f>IF(N664="zákl. přenesená",J664,0)</f>
        <v>0</v>
      </c>
      <c r="BH664" s="141">
        <f>IF(N664="sníž. přenesená",J664,0)</f>
        <v>0</v>
      </c>
      <c r="BI664" s="141">
        <f>IF(N664="nulová",J664,0)</f>
        <v>0</v>
      </c>
      <c r="BJ664" s="18" t="s">
        <v>90</v>
      </c>
      <c r="BK664" s="141">
        <f>ROUND(I664*H664,2)</f>
        <v>0</v>
      </c>
      <c r="BL664" s="18" t="s">
        <v>250</v>
      </c>
      <c r="BM664" s="140" t="s">
        <v>1223</v>
      </c>
    </row>
    <row r="665" spans="2:65" s="12" customFormat="1" ht="11.25">
      <c r="B665" s="148"/>
      <c r="D665" s="146" t="s">
        <v>159</v>
      </c>
      <c r="E665" s="149" t="s">
        <v>44</v>
      </c>
      <c r="F665" s="150" t="s">
        <v>689</v>
      </c>
      <c r="H665" s="149" t="s">
        <v>44</v>
      </c>
      <c r="I665" s="151"/>
      <c r="L665" s="148"/>
      <c r="M665" s="152"/>
      <c r="T665" s="153"/>
      <c r="AT665" s="149" t="s">
        <v>159</v>
      </c>
      <c r="AU665" s="149" t="s">
        <v>92</v>
      </c>
      <c r="AV665" s="12" t="s">
        <v>90</v>
      </c>
      <c r="AW665" s="12" t="s">
        <v>42</v>
      </c>
      <c r="AX665" s="12" t="s">
        <v>82</v>
      </c>
      <c r="AY665" s="149" t="s">
        <v>146</v>
      </c>
    </row>
    <row r="666" spans="2:65" s="13" customFormat="1" ht="11.25">
      <c r="B666" s="154"/>
      <c r="D666" s="146" t="s">
        <v>159</v>
      </c>
      <c r="E666" s="155" t="s">
        <v>44</v>
      </c>
      <c r="F666" s="156" t="s">
        <v>1218</v>
      </c>
      <c r="H666" s="157">
        <v>1</v>
      </c>
      <c r="I666" s="158"/>
      <c r="L666" s="154"/>
      <c r="M666" s="159"/>
      <c r="T666" s="160"/>
      <c r="AT666" s="155" t="s">
        <v>159</v>
      </c>
      <c r="AU666" s="155" t="s">
        <v>92</v>
      </c>
      <c r="AV666" s="13" t="s">
        <v>92</v>
      </c>
      <c r="AW666" s="13" t="s">
        <v>42</v>
      </c>
      <c r="AX666" s="13" t="s">
        <v>90</v>
      </c>
      <c r="AY666" s="155" t="s">
        <v>146</v>
      </c>
    </row>
    <row r="667" spans="2:65" s="1" customFormat="1" ht="16.5" customHeight="1">
      <c r="B667" s="34"/>
      <c r="C667" s="178" t="s">
        <v>1224</v>
      </c>
      <c r="D667" s="178" t="s">
        <v>720</v>
      </c>
      <c r="E667" s="179" t="s">
        <v>1225</v>
      </c>
      <c r="F667" s="180" t="s">
        <v>1226</v>
      </c>
      <c r="G667" s="181" t="s">
        <v>381</v>
      </c>
      <c r="H667" s="182">
        <v>40</v>
      </c>
      <c r="I667" s="183"/>
      <c r="J667" s="184">
        <f>ROUND(I667*H667,2)</f>
        <v>0</v>
      </c>
      <c r="K667" s="180" t="s">
        <v>44</v>
      </c>
      <c r="L667" s="185"/>
      <c r="M667" s="186" t="s">
        <v>44</v>
      </c>
      <c r="N667" s="187" t="s">
        <v>53</v>
      </c>
      <c r="P667" s="138">
        <f>O667*H667</f>
        <v>0</v>
      </c>
      <c r="Q667" s="138">
        <v>2.0000000000000001E-4</v>
      </c>
      <c r="R667" s="138">
        <f>Q667*H667</f>
        <v>8.0000000000000002E-3</v>
      </c>
      <c r="S667" s="138">
        <v>0</v>
      </c>
      <c r="T667" s="139">
        <f>S667*H667</f>
        <v>0</v>
      </c>
      <c r="AR667" s="140" t="s">
        <v>361</v>
      </c>
      <c r="AT667" s="140" t="s">
        <v>720</v>
      </c>
      <c r="AU667" s="140" t="s">
        <v>92</v>
      </c>
      <c r="AY667" s="18" t="s">
        <v>146</v>
      </c>
      <c r="BE667" s="141">
        <f>IF(N667="základní",J667,0)</f>
        <v>0</v>
      </c>
      <c r="BF667" s="141">
        <f>IF(N667="snížená",J667,0)</f>
        <v>0</v>
      </c>
      <c r="BG667" s="141">
        <f>IF(N667="zákl. přenesená",J667,0)</f>
        <v>0</v>
      </c>
      <c r="BH667" s="141">
        <f>IF(N667="sníž. přenesená",J667,0)</f>
        <v>0</v>
      </c>
      <c r="BI667" s="141">
        <f>IF(N667="nulová",J667,0)</f>
        <v>0</v>
      </c>
      <c r="BJ667" s="18" t="s">
        <v>90</v>
      </c>
      <c r="BK667" s="141">
        <f>ROUND(I667*H667,2)</f>
        <v>0</v>
      </c>
      <c r="BL667" s="18" t="s">
        <v>250</v>
      </c>
      <c r="BM667" s="140" t="s">
        <v>1227</v>
      </c>
    </row>
    <row r="668" spans="2:65" s="12" customFormat="1" ht="11.25">
      <c r="B668" s="148"/>
      <c r="D668" s="146" t="s">
        <v>159</v>
      </c>
      <c r="E668" s="149" t="s">
        <v>44</v>
      </c>
      <c r="F668" s="150" t="s">
        <v>929</v>
      </c>
      <c r="H668" s="149" t="s">
        <v>44</v>
      </c>
      <c r="I668" s="151"/>
      <c r="L668" s="148"/>
      <c r="M668" s="152"/>
      <c r="T668" s="153"/>
      <c r="AT668" s="149" t="s">
        <v>159</v>
      </c>
      <c r="AU668" s="149" t="s">
        <v>92</v>
      </c>
      <c r="AV668" s="12" t="s">
        <v>90</v>
      </c>
      <c r="AW668" s="12" t="s">
        <v>42</v>
      </c>
      <c r="AX668" s="12" t="s">
        <v>82</v>
      </c>
      <c r="AY668" s="149" t="s">
        <v>146</v>
      </c>
    </row>
    <row r="669" spans="2:65" s="13" customFormat="1" ht="11.25">
      <c r="B669" s="154"/>
      <c r="D669" s="146" t="s">
        <v>159</v>
      </c>
      <c r="E669" s="155" t="s">
        <v>44</v>
      </c>
      <c r="F669" s="156" t="s">
        <v>1219</v>
      </c>
      <c r="H669" s="157">
        <v>40</v>
      </c>
      <c r="I669" s="158"/>
      <c r="L669" s="154"/>
      <c r="M669" s="159"/>
      <c r="T669" s="160"/>
      <c r="AT669" s="155" t="s">
        <v>159</v>
      </c>
      <c r="AU669" s="155" t="s">
        <v>92</v>
      </c>
      <c r="AV669" s="13" t="s">
        <v>92</v>
      </c>
      <c r="AW669" s="13" t="s">
        <v>42</v>
      </c>
      <c r="AX669" s="13" t="s">
        <v>90</v>
      </c>
      <c r="AY669" s="155" t="s">
        <v>146</v>
      </c>
    </row>
    <row r="670" spans="2:65" s="1" customFormat="1" ht="24.2" customHeight="1">
      <c r="B670" s="34"/>
      <c r="C670" s="129" t="s">
        <v>1228</v>
      </c>
      <c r="D670" s="129" t="s">
        <v>148</v>
      </c>
      <c r="E670" s="130" t="s">
        <v>1229</v>
      </c>
      <c r="F670" s="131" t="s">
        <v>1230</v>
      </c>
      <c r="G670" s="132" t="s">
        <v>192</v>
      </c>
      <c r="H670" s="133">
        <v>39.5</v>
      </c>
      <c r="I670" s="134"/>
      <c r="J670" s="135">
        <f>ROUND(I670*H670,2)</f>
        <v>0</v>
      </c>
      <c r="K670" s="131" t="s">
        <v>152</v>
      </c>
      <c r="L670" s="34"/>
      <c r="M670" s="136" t="s">
        <v>44</v>
      </c>
      <c r="N670" s="137" t="s">
        <v>53</v>
      </c>
      <c r="P670" s="138">
        <f>O670*H670</f>
        <v>0</v>
      </c>
      <c r="Q670" s="138">
        <v>1.15E-3</v>
      </c>
      <c r="R670" s="138">
        <f>Q670*H670</f>
        <v>4.5425E-2</v>
      </c>
      <c r="S670" s="138">
        <v>0</v>
      </c>
      <c r="T670" s="139">
        <f>S670*H670</f>
        <v>0</v>
      </c>
      <c r="AR670" s="140" t="s">
        <v>250</v>
      </c>
      <c r="AT670" s="140" t="s">
        <v>148</v>
      </c>
      <c r="AU670" s="140" t="s">
        <v>92</v>
      </c>
      <c r="AY670" s="18" t="s">
        <v>146</v>
      </c>
      <c r="BE670" s="141">
        <f>IF(N670="základní",J670,0)</f>
        <v>0</v>
      </c>
      <c r="BF670" s="141">
        <f>IF(N670="snížená",J670,0)</f>
        <v>0</v>
      </c>
      <c r="BG670" s="141">
        <f>IF(N670="zákl. přenesená",J670,0)</f>
        <v>0</v>
      </c>
      <c r="BH670" s="141">
        <f>IF(N670="sníž. přenesená",J670,0)</f>
        <v>0</v>
      </c>
      <c r="BI670" s="141">
        <f>IF(N670="nulová",J670,0)</f>
        <v>0</v>
      </c>
      <c r="BJ670" s="18" t="s">
        <v>90</v>
      </c>
      <c r="BK670" s="141">
        <f>ROUND(I670*H670,2)</f>
        <v>0</v>
      </c>
      <c r="BL670" s="18" t="s">
        <v>250</v>
      </c>
      <c r="BM670" s="140" t="s">
        <v>1231</v>
      </c>
    </row>
    <row r="671" spans="2:65" s="1" customFormat="1" ht="11.25">
      <c r="B671" s="34"/>
      <c r="D671" s="142" t="s">
        <v>155</v>
      </c>
      <c r="F671" s="143" t="s">
        <v>1232</v>
      </c>
      <c r="I671" s="144"/>
      <c r="L671" s="34"/>
      <c r="M671" s="145"/>
      <c r="T671" s="55"/>
      <c r="AT671" s="18" t="s">
        <v>155</v>
      </c>
      <c r="AU671" s="18" t="s">
        <v>92</v>
      </c>
    </row>
    <row r="672" spans="2:65" s="12" customFormat="1" ht="11.25">
      <c r="B672" s="148"/>
      <c r="D672" s="146" t="s">
        <v>159</v>
      </c>
      <c r="E672" s="149" t="s">
        <v>44</v>
      </c>
      <c r="F672" s="150" t="s">
        <v>689</v>
      </c>
      <c r="H672" s="149" t="s">
        <v>44</v>
      </c>
      <c r="I672" s="151"/>
      <c r="L672" s="148"/>
      <c r="M672" s="152"/>
      <c r="T672" s="153"/>
      <c r="AT672" s="149" t="s">
        <v>159</v>
      </c>
      <c r="AU672" s="149" t="s">
        <v>92</v>
      </c>
      <c r="AV672" s="12" t="s">
        <v>90</v>
      </c>
      <c r="AW672" s="12" t="s">
        <v>42</v>
      </c>
      <c r="AX672" s="12" t="s">
        <v>82</v>
      </c>
      <c r="AY672" s="149" t="s">
        <v>146</v>
      </c>
    </row>
    <row r="673" spans="2:65" s="13" customFormat="1" ht="11.25">
      <c r="B673" s="154"/>
      <c r="D673" s="146" t="s">
        <v>159</v>
      </c>
      <c r="E673" s="155" t="s">
        <v>44</v>
      </c>
      <c r="F673" s="156" t="s">
        <v>1233</v>
      </c>
      <c r="H673" s="157">
        <v>1.7</v>
      </c>
      <c r="I673" s="158"/>
      <c r="L673" s="154"/>
      <c r="M673" s="159"/>
      <c r="T673" s="160"/>
      <c r="AT673" s="155" t="s">
        <v>159</v>
      </c>
      <c r="AU673" s="155" t="s">
        <v>92</v>
      </c>
      <c r="AV673" s="13" t="s">
        <v>92</v>
      </c>
      <c r="AW673" s="13" t="s">
        <v>42</v>
      </c>
      <c r="AX673" s="13" t="s">
        <v>82</v>
      </c>
      <c r="AY673" s="155" t="s">
        <v>146</v>
      </c>
    </row>
    <row r="674" spans="2:65" s="15" customFormat="1" ht="11.25">
      <c r="B674" s="168"/>
      <c r="D674" s="146" t="s">
        <v>159</v>
      </c>
      <c r="E674" s="169" t="s">
        <v>44</v>
      </c>
      <c r="F674" s="170" t="s">
        <v>342</v>
      </c>
      <c r="H674" s="171">
        <v>1.7</v>
      </c>
      <c r="I674" s="172"/>
      <c r="L674" s="168"/>
      <c r="M674" s="173"/>
      <c r="T674" s="174"/>
      <c r="AT674" s="169" t="s">
        <v>159</v>
      </c>
      <c r="AU674" s="169" t="s">
        <v>92</v>
      </c>
      <c r="AV674" s="15" t="s">
        <v>169</v>
      </c>
      <c r="AW674" s="15" t="s">
        <v>42</v>
      </c>
      <c r="AX674" s="15" t="s">
        <v>82</v>
      </c>
      <c r="AY674" s="169" t="s">
        <v>146</v>
      </c>
    </row>
    <row r="675" spans="2:65" s="12" customFormat="1" ht="11.25">
      <c r="B675" s="148"/>
      <c r="D675" s="146" t="s">
        <v>159</v>
      </c>
      <c r="E675" s="149" t="s">
        <v>44</v>
      </c>
      <c r="F675" s="150" t="s">
        <v>880</v>
      </c>
      <c r="H675" s="149" t="s">
        <v>44</v>
      </c>
      <c r="I675" s="151"/>
      <c r="L675" s="148"/>
      <c r="M675" s="152"/>
      <c r="T675" s="153"/>
      <c r="AT675" s="149" t="s">
        <v>159</v>
      </c>
      <c r="AU675" s="149" t="s">
        <v>92</v>
      </c>
      <c r="AV675" s="12" t="s">
        <v>90</v>
      </c>
      <c r="AW675" s="12" t="s">
        <v>42</v>
      </c>
      <c r="AX675" s="12" t="s">
        <v>82</v>
      </c>
      <c r="AY675" s="149" t="s">
        <v>146</v>
      </c>
    </row>
    <row r="676" spans="2:65" s="13" customFormat="1" ht="11.25">
      <c r="B676" s="154"/>
      <c r="D676" s="146" t="s">
        <v>159</v>
      </c>
      <c r="E676" s="155" t="s">
        <v>44</v>
      </c>
      <c r="F676" s="156" t="s">
        <v>1234</v>
      </c>
      <c r="H676" s="157">
        <v>21.6</v>
      </c>
      <c r="I676" s="158"/>
      <c r="L676" s="154"/>
      <c r="M676" s="159"/>
      <c r="T676" s="160"/>
      <c r="AT676" s="155" t="s">
        <v>159</v>
      </c>
      <c r="AU676" s="155" t="s">
        <v>92</v>
      </c>
      <c r="AV676" s="13" t="s">
        <v>92</v>
      </c>
      <c r="AW676" s="13" t="s">
        <v>42</v>
      </c>
      <c r="AX676" s="13" t="s">
        <v>82</v>
      </c>
      <c r="AY676" s="155" t="s">
        <v>146</v>
      </c>
    </row>
    <row r="677" spans="2:65" s="13" customFormat="1" ht="11.25">
      <c r="B677" s="154"/>
      <c r="D677" s="146" t="s">
        <v>159</v>
      </c>
      <c r="E677" s="155" t="s">
        <v>44</v>
      </c>
      <c r="F677" s="156" t="s">
        <v>1235</v>
      </c>
      <c r="H677" s="157">
        <v>16.2</v>
      </c>
      <c r="I677" s="158"/>
      <c r="L677" s="154"/>
      <c r="M677" s="159"/>
      <c r="T677" s="160"/>
      <c r="AT677" s="155" t="s">
        <v>159</v>
      </c>
      <c r="AU677" s="155" t="s">
        <v>92</v>
      </c>
      <c r="AV677" s="13" t="s">
        <v>92</v>
      </c>
      <c r="AW677" s="13" t="s">
        <v>42</v>
      </c>
      <c r="AX677" s="13" t="s">
        <v>82</v>
      </c>
      <c r="AY677" s="155" t="s">
        <v>146</v>
      </c>
    </row>
    <row r="678" spans="2:65" s="15" customFormat="1" ht="11.25">
      <c r="B678" s="168"/>
      <c r="D678" s="146" t="s">
        <v>159</v>
      </c>
      <c r="E678" s="169" t="s">
        <v>44</v>
      </c>
      <c r="F678" s="170" t="s">
        <v>342</v>
      </c>
      <c r="H678" s="171">
        <v>37.799999999999997</v>
      </c>
      <c r="I678" s="172"/>
      <c r="L678" s="168"/>
      <c r="M678" s="173"/>
      <c r="T678" s="174"/>
      <c r="AT678" s="169" t="s">
        <v>159</v>
      </c>
      <c r="AU678" s="169" t="s">
        <v>92</v>
      </c>
      <c r="AV678" s="15" t="s">
        <v>169</v>
      </c>
      <c r="AW678" s="15" t="s">
        <v>42</v>
      </c>
      <c r="AX678" s="15" t="s">
        <v>82</v>
      </c>
      <c r="AY678" s="169" t="s">
        <v>146</v>
      </c>
    </row>
    <row r="679" spans="2:65" s="14" customFormat="1" ht="11.25">
      <c r="B679" s="161"/>
      <c r="D679" s="146" t="s">
        <v>159</v>
      </c>
      <c r="E679" s="162" t="s">
        <v>44</v>
      </c>
      <c r="F679" s="163" t="s">
        <v>281</v>
      </c>
      <c r="H679" s="164">
        <v>39.5</v>
      </c>
      <c r="I679" s="165"/>
      <c r="L679" s="161"/>
      <c r="M679" s="166"/>
      <c r="T679" s="167"/>
      <c r="AT679" s="162" t="s">
        <v>159</v>
      </c>
      <c r="AU679" s="162" t="s">
        <v>92</v>
      </c>
      <c r="AV679" s="14" t="s">
        <v>153</v>
      </c>
      <c r="AW679" s="14" t="s">
        <v>42</v>
      </c>
      <c r="AX679" s="14" t="s">
        <v>90</v>
      </c>
      <c r="AY679" s="162" t="s">
        <v>146</v>
      </c>
    </row>
    <row r="680" spans="2:65" s="1" customFormat="1" ht="24.2" customHeight="1">
      <c r="B680" s="34"/>
      <c r="C680" s="129" t="s">
        <v>1236</v>
      </c>
      <c r="D680" s="129" t="s">
        <v>148</v>
      </c>
      <c r="E680" s="130" t="s">
        <v>1237</v>
      </c>
      <c r="F680" s="131" t="s">
        <v>1238</v>
      </c>
      <c r="G680" s="132" t="s">
        <v>192</v>
      </c>
      <c r="H680" s="133">
        <v>45.8</v>
      </c>
      <c r="I680" s="134"/>
      <c r="J680" s="135">
        <f>ROUND(I680*H680,2)</f>
        <v>0</v>
      </c>
      <c r="K680" s="131" t="s">
        <v>152</v>
      </c>
      <c r="L680" s="34"/>
      <c r="M680" s="136" t="s">
        <v>44</v>
      </c>
      <c r="N680" s="137" t="s">
        <v>53</v>
      </c>
      <c r="P680" s="138">
        <f>O680*H680</f>
        <v>0</v>
      </c>
      <c r="Q680" s="138">
        <v>6.3000000000000003E-4</v>
      </c>
      <c r="R680" s="138">
        <f>Q680*H680</f>
        <v>2.8853999999999998E-2</v>
      </c>
      <c r="S680" s="138">
        <v>0</v>
      </c>
      <c r="T680" s="139">
        <f>S680*H680</f>
        <v>0</v>
      </c>
      <c r="AR680" s="140" t="s">
        <v>250</v>
      </c>
      <c r="AT680" s="140" t="s">
        <v>148</v>
      </c>
      <c r="AU680" s="140" t="s">
        <v>92</v>
      </c>
      <c r="AY680" s="18" t="s">
        <v>146</v>
      </c>
      <c r="BE680" s="141">
        <f>IF(N680="základní",J680,0)</f>
        <v>0</v>
      </c>
      <c r="BF680" s="141">
        <f>IF(N680="snížená",J680,0)</f>
        <v>0</v>
      </c>
      <c r="BG680" s="141">
        <f>IF(N680="zákl. přenesená",J680,0)</f>
        <v>0</v>
      </c>
      <c r="BH680" s="141">
        <f>IF(N680="sníž. přenesená",J680,0)</f>
        <v>0</v>
      </c>
      <c r="BI680" s="141">
        <f>IF(N680="nulová",J680,0)</f>
        <v>0</v>
      </c>
      <c r="BJ680" s="18" t="s">
        <v>90</v>
      </c>
      <c r="BK680" s="141">
        <f>ROUND(I680*H680,2)</f>
        <v>0</v>
      </c>
      <c r="BL680" s="18" t="s">
        <v>250</v>
      </c>
      <c r="BM680" s="140" t="s">
        <v>1239</v>
      </c>
    </row>
    <row r="681" spans="2:65" s="1" customFormat="1" ht="11.25">
      <c r="B681" s="34"/>
      <c r="D681" s="142" t="s">
        <v>155</v>
      </c>
      <c r="F681" s="143" t="s">
        <v>1240</v>
      </c>
      <c r="I681" s="144"/>
      <c r="L681" s="34"/>
      <c r="M681" s="145"/>
      <c r="T681" s="55"/>
      <c r="AT681" s="18" t="s">
        <v>155</v>
      </c>
      <c r="AU681" s="18" t="s">
        <v>92</v>
      </c>
    </row>
    <row r="682" spans="2:65" s="12" customFormat="1" ht="11.25">
      <c r="B682" s="148"/>
      <c r="D682" s="146" t="s">
        <v>159</v>
      </c>
      <c r="E682" s="149" t="s">
        <v>44</v>
      </c>
      <c r="F682" s="150" t="s">
        <v>929</v>
      </c>
      <c r="H682" s="149" t="s">
        <v>44</v>
      </c>
      <c r="I682" s="151"/>
      <c r="L682" s="148"/>
      <c r="M682" s="152"/>
      <c r="T682" s="153"/>
      <c r="AT682" s="149" t="s">
        <v>159</v>
      </c>
      <c r="AU682" s="149" t="s">
        <v>92</v>
      </c>
      <c r="AV682" s="12" t="s">
        <v>90</v>
      </c>
      <c r="AW682" s="12" t="s">
        <v>42</v>
      </c>
      <c r="AX682" s="12" t="s">
        <v>82</v>
      </c>
      <c r="AY682" s="149" t="s">
        <v>146</v>
      </c>
    </row>
    <row r="683" spans="2:65" s="13" customFormat="1" ht="11.25">
      <c r="B683" s="154"/>
      <c r="D683" s="146" t="s">
        <v>159</v>
      </c>
      <c r="E683" s="155" t="s">
        <v>44</v>
      </c>
      <c r="F683" s="156" t="s">
        <v>1241</v>
      </c>
      <c r="H683" s="157">
        <v>8</v>
      </c>
      <c r="I683" s="158"/>
      <c r="L683" s="154"/>
      <c r="M683" s="159"/>
      <c r="T683" s="160"/>
      <c r="AT683" s="155" t="s">
        <v>159</v>
      </c>
      <c r="AU683" s="155" t="s">
        <v>92</v>
      </c>
      <c r="AV683" s="13" t="s">
        <v>92</v>
      </c>
      <c r="AW683" s="13" t="s">
        <v>42</v>
      </c>
      <c r="AX683" s="13" t="s">
        <v>82</v>
      </c>
      <c r="AY683" s="155" t="s">
        <v>146</v>
      </c>
    </row>
    <row r="684" spans="2:65" s="13" customFormat="1" ht="11.25">
      <c r="B684" s="154"/>
      <c r="D684" s="146" t="s">
        <v>159</v>
      </c>
      <c r="E684" s="155" t="s">
        <v>44</v>
      </c>
      <c r="F684" s="156" t="s">
        <v>1234</v>
      </c>
      <c r="H684" s="157">
        <v>21.6</v>
      </c>
      <c r="I684" s="158"/>
      <c r="L684" s="154"/>
      <c r="M684" s="159"/>
      <c r="T684" s="160"/>
      <c r="AT684" s="155" t="s">
        <v>159</v>
      </c>
      <c r="AU684" s="155" t="s">
        <v>92</v>
      </c>
      <c r="AV684" s="13" t="s">
        <v>92</v>
      </c>
      <c r="AW684" s="13" t="s">
        <v>42</v>
      </c>
      <c r="AX684" s="13" t="s">
        <v>82</v>
      </c>
      <c r="AY684" s="155" t="s">
        <v>146</v>
      </c>
    </row>
    <row r="685" spans="2:65" s="13" customFormat="1" ht="11.25">
      <c r="B685" s="154"/>
      <c r="D685" s="146" t="s">
        <v>159</v>
      </c>
      <c r="E685" s="155" t="s">
        <v>44</v>
      </c>
      <c r="F685" s="156" t="s">
        <v>1235</v>
      </c>
      <c r="H685" s="157">
        <v>16.2</v>
      </c>
      <c r="I685" s="158"/>
      <c r="L685" s="154"/>
      <c r="M685" s="159"/>
      <c r="T685" s="160"/>
      <c r="AT685" s="155" t="s">
        <v>159</v>
      </c>
      <c r="AU685" s="155" t="s">
        <v>92</v>
      </c>
      <c r="AV685" s="13" t="s">
        <v>92</v>
      </c>
      <c r="AW685" s="13" t="s">
        <v>42</v>
      </c>
      <c r="AX685" s="13" t="s">
        <v>82</v>
      </c>
      <c r="AY685" s="155" t="s">
        <v>146</v>
      </c>
    </row>
    <row r="686" spans="2:65" s="14" customFormat="1" ht="11.25">
      <c r="B686" s="161"/>
      <c r="D686" s="146" t="s">
        <v>159</v>
      </c>
      <c r="E686" s="162" t="s">
        <v>44</v>
      </c>
      <c r="F686" s="163" t="s">
        <v>281</v>
      </c>
      <c r="H686" s="164">
        <v>45.8</v>
      </c>
      <c r="I686" s="165"/>
      <c r="L686" s="161"/>
      <c r="M686" s="166"/>
      <c r="T686" s="167"/>
      <c r="AT686" s="162" t="s">
        <v>159</v>
      </c>
      <c r="AU686" s="162" t="s">
        <v>92</v>
      </c>
      <c r="AV686" s="14" t="s">
        <v>153</v>
      </c>
      <c r="AW686" s="14" t="s">
        <v>42</v>
      </c>
      <c r="AX686" s="14" t="s">
        <v>90</v>
      </c>
      <c r="AY686" s="162" t="s">
        <v>146</v>
      </c>
    </row>
    <row r="687" spans="2:65" s="1" customFormat="1" ht="24.2" customHeight="1">
      <c r="B687" s="34"/>
      <c r="C687" s="129" t="s">
        <v>1242</v>
      </c>
      <c r="D687" s="129" t="s">
        <v>148</v>
      </c>
      <c r="E687" s="130" t="s">
        <v>1243</v>
      </c>
      <c r="F687" s="131" t="s">
        <v>1244</v>
      </c>
      <c r="G687" s="132" t="s">
        <v>192</v>
      </c>
      <c r="H687" s="133">
        <v>41</v>
      </c>
      <c r="I687" s="134"/>
      <c r="J687" s="135">
        <f>ROUND(I687*H687,2)</f>
        <v>0</v>
      </c>
      <c r="K687" s="131" t="s">
        <v>152</v>
      </c>
      <c r="L687" s="34"/>
      <c r="M687" s="136" t="s">
        <v>44</v>
      </c>
      <c r="N687" s="137" t="s">
        <v>53</v>
      </c>
      <c r="P687" s="138">
        <f>O687*H687</f>
        <v>0</v>
      </c>
      <c r="Q687" s="138">
        <v>4.4999999999999999E-4</v>
      </c>
      <c r="R687" s="138">
        <f>Q687*H687</f>
        <v>1.8450000000000001E-2</v>
      </c>
      <c r="S687" s="138">
        <v>0</v>
      </c>
      <c r="T687" s="139">
        <f>S687*H687</f>
        <v>0</v>
      </c>
      <c r="AR687" s="140" t="s">
        <v>250</v>
      </c>
      <c r="AT687" s="140" t="s">
        <v>148</v>
      </c>
      <c r="AU687" s="140" t="s">
        <v>92</v>
      </c>
      <c r="AY687" s="18" t="s">
        <v>146</v>
      </c>
      <c r="BE687" s="141">
        <f>IF(N687="základní",J687,0)</f>
        <v>0</v>
      </c>
      <c r="BF687" s="141">
        <f>IF(N687="snížená",J687,0)</f>
        <v>0</v>
      </c>
      <c r="BG687" s="141">
        <f>IF(N687="zákl. přenesená",J687,0)</f>
        <v>0</v>
      </c>
      <c r="BH687" s="141">
        <f>IF(N687="sníž. přenesená",J687,0)</f>
        <v>0</v>
      </c>
      <c r="BI687" s="141">
        <f>IF(N687="nulová",J687,0)</f>
        <v>0</v>
      </c>
      <c r="BJ687" s="18" t="s">
        <v>90</v>
      </c>
      <c r="BK687" s="141">
        <f>ROUND(I687*H687,2)</f>
        <v>0</v>
      </c>
      <c r="BL687" s="18" t="s">
        <v>250</v>
      </c>
      <c r="BM687" s="140" t="s">
        <v>1245</v>
      </c>
    </row>
    <row r="688" spans="2:65" s="1" customFormat="1" ht="11.25">
      <c r="B688" s="34"/>
      <c r="D688" s="142" t="s">
        <v>155</v>
      </c>
      <c r="F688" s="143" t="s">
        <v>1246</v>
      </c>
      <c r="I688" s="144"/>
      <c r="L688" s="34"/>
      <c r="M688" s="145"/>
      <c r="T688" s="55"/>
      <c r="AT688" s="18" t="s">
        <v>155</v>
      </c>
      <c r="AU688" s="18" t="s">
        <v>92</v>
      </c>
    </row>
    <row r="689" spans="2:65" s="12" customFormat="1" ht="11.25">
      <c r="B689" s="148"/>
      <c r="D689" s="146" t="s">
        <v>159</v>
      </c>
      <c r="E689" s="149" t="s">
        <v>44</v>
      </c>
      <c r="F689" s="150" t="s">
        <v>689</v>
      </c>
      <c r="H689" s="149" t="s">
        <v>44</v>
      </c>
      <c r="I689" s="151"/>
      <c r="L689" s="148"/>
      <c r="M689" s="152"/>
      <c r="T689" s="153"/>
      <c r="AT689" s="149" t="s">
        <v>159</v>
      </c>
      <c r="AU689" s="149" t="s">
        <v>92</v>
      </c>
      <c r="AV689" s="12" t="s">
        <v>90</v>
      </c>
      <c r="AW689" s="12" t="s">
        <v>42</v>
      </c>
      <c r="AX689" s="12" t="s">
        <v>82</v>
      </c>
      <c r="AY689" s="149" t="s">
        <v>146</v>
      </c>
    </row>
    <row r="690" spans="2:65" s="13" customFormat="1" ht="11.25">
      <c r="B690" s="154"/>
      <c r="D690" s="146" t="s">
        <v>159</v>
      </c>
      <c r="E690" s="155" t="s">
        <v>44</v>
      </c>
      <c r="F690" s="156" t="s">
        <v>1233</v>
      </c>
      <c r="H690" s="157">
        <v>1.7</v>
      </c>
      <c r="I690" s="158"/>
      <c r="L690" s="154"/>
      <c r="M690" s="159"/>
      <c r="T690" s="160"/>
      <c r="AT690" s="155" t="s">
        <v>159</v>
      </c>
      <c r="AU690" s="155" t="s">
        <v>92</v>
      </c>
      <c r="AV690" s="13" t="s">
        <v>92</v>
      </c>
      <c r="AW690" s="13" t="s">
        <v>42</v>
      </c>
      <c r="AX690" s="13" t="s">
        <v>82</v>
      </c>
      <c r="AY690" s="155" t="s">
        <v>146</v>
      </c>
    </row>
    <row r="691" spans="2:65" s="12" customFormat="1" ht="11.25">
      <c r="B691" s="148"/>
      <c r="D691" s="146" t="s">
        <v>159</v>
      </c>
      <c r="E691" s="149" t="s">
        <v>44</v>
      </c>
      <c r="F691" s="150" t="s">
        <v>880</v>
      </c>
      <c r="H691" s="149" t="s">
        <v>44</v>
      </c>
      <c r="I691" s="151"/>
      <c r="L691" s="148"/>
      <c r="M691" s="152"/>
      <c r="T691" s="153"/>
      <c r="AT691" s="149" t="s">
        <v>159</v>
      </c>
      <c r="AU691" s="149" t="s">
        <v>92</v>
      </c>
      <c r="AV691" s="12" t="s">
        <v>90</v>
      </c>
      <c r="AW691" s="12" t="s">
        <v>42</v>
      </c>
      <c r="AX691" s="12" t="s">
        <v>82</v>
      </c>
      <c r="AY691" s="149" t="s">
        <v>146</v>
      </c>
    </row>
    <row r="692" spans="2:65" s="13" customFormat="1" ht="11.25">
      <c r="B692" s="154"/>
      <c r="D692" s="146" t="s">
        <v>159</v>
      </c>
      <c r="E692" s="155" t="s">
        <v>44</v>
      </c>
      <c r="F692" s="156" t="s">
        <v>1247</v>
      </c>
      <c r="H692" s="157">
        <v>28.5</v>
      </c>
      <c r="I692" s="158"/>
      <c r="L692" s="154"/>
      <c r="M692" s="159"/>
      <c r="T692" s="160"/>
      <c r="AT692" s="155" t="s">
        <v>159</v>
      </c>
      <c r="AU692" s="155" t="s">
        <v>92</v>
      </c>
      <c r="AV692" s="13" t="s">
        <v>92</v>
      </c>
      <c r="AW692" s="13" t="s">
        <v>42</v>
      </c>
      <c r="AX692" s="13" t="s">
        <v>82</v>
      </c>
      <c r="AY692" s="155" t="s">
        <v>146</v>
      </c>
    </row>
    <row r="693" spans="2:65" s="12" customFormat="1" ht="11.25">
      <c r="B693" s="148"/>
      <c r="D693" s="146" t="s">
        <v>159</v>
      </c>
      <c r="E693" s="149" t="s">
        <v>44</v>
      </c>
      <c r="F693" s="150" t="s">
        <v>929</v>
      </c>
      <c r="H693" s="149" t="s">
        <v>44</v>
      </c>
      <c r="I693" s="151"/>
      <c r="L693" s="148"/>
      <c r="M693" s="152"/>
      <c r="T693" s="153"/>
      <c r="AT693" s="149" t="s">
        <v>159</v>
      </c>
      <c r="AU693" s="149" t="s">
        <v>92</v>
      </c>
      <c r="AV693" s="12" t="s">
        <v>90</v>
      </c>
      <c r="AW693" s="12" t="s">
        <v>42</v>
      </c>
      <c r="AX693" s="12" t="s">
        <v>82</v>
      </c>
      <c r="AY693" s="149" t="s">
        <v>146</v>
      </c>
    </row>
    <row r="694" spans="2:65" s="13" customFormat="1" ht="11.25">
      <c r="B694" s="154"/>
      <c r="D694" s="146" t="s">
        <v>159</v>
      </c>
      <c r="E694" s="155" t="s">
        <v>44</v>
      </c>
      <c r="F694" s="156" t="s">
        <v>1248</v>
      </c>
      <c r="H694" s="157">
        <v>10.8</v>
      </c>
      <c r="I694" s="158"/>
      <c r="L694" s="154"/>
      <c r="M694" s="159"/>
      <c r="T694" s="160"/>
      <c r="AT694" s="155" t="s">
        <v>159</v>
      </c>
      <c r="AU694" s="155" t="s">
        <v>92</v>
      </c>
      <c r="AV694" s="13" t="s">
        <v>92</v>
      </c>
      <c r="AW694" s="13" t="s">
        <v>42</v>
      </c>
      <c r="AX694" s="13" t="s">
        <v>82</v>
      </c>
      <c r="AY694" s="155" t="s">
        <v>146</v>
      </c>
    </row>
    <row r="695" spans="2:65" s="14" customFormat="1" ht="11.25">
      <c r="B695" s="161"/>
      <c r="D695" s="146" t="s">
        <v>159</v>
      </c>
      <c r="E695" s="162" t="s">
        <v>44</v>
      </c>
      <c r="F695" s="163" t="s">
        <v>281</v>
      </c>
      <c r="H695" s="164">
        <v>41</v>
      </c>
      <c r="I695" s="165"/>
      <c r="L695" s="161"/>
      <c r="M695" s="166"/>
      <c r="T695" s="167"/>
      <c r="AT695" s="162" t="s">
        <v>159</v>
      </c>
      <c r="AU695" s="162" t="s">
        <v>92</v>
      </c>
      <c r="AV695" s="14" t="s">
        <v>153</v>
      </c>
      <c r="AW695" s="14" t="s">
        <v>42</v>
      </c>
      <c r="AX695" s="14" t="s">
        <v>90</v>
      </c>
      <c r="AY695" s="162" t="s">
        <v>146</v>
      </c>
    </row>
    <row r="696" spans="2:65" s="1" customFormat="1" ht="21.75" customHeight="1">
      <c r="B696" s="34"/>
      <c r="C696" s="129" t="s">
        <v>1249</v>
      </c>
      <c r="D696" s="129" t="s">
        <v>148</v>
      </c>
      <c r="E696" s="130" t="s">
        <v>1250</v>
      </c>
      <c r="F696" s="131" t="s">
        <v>1251</v>
      </c>
      <c r="G696" s="132" t="s">
        <v>192</v>
      </c>
      <c r="H696" s="133">
        <v>1.452</v>
      </c>
      <c r="I696" s="134"/>
      <c r="J696" s="135">
        <f>ROUND(I696*H696,2)</f>
        <v>0</v>
      </c>
      <c r="K696" s="131" t="s">
        <v>152</v>
      </c>
      <c r="L696" s="34"/>
      <c r="M696" s="136" t="s">
        <v>44</v>
      </c>
      <c r="N696" s="137" t="s">
        <v>53</v>
      </c>
      <c r="P696" s="138">
        <f>O696*H696</f>
        <v>0</v>
      </c>
      <c r="Q696" s="138">
        <v>1.72E-3</v>
      </c>
      <c r="R696" s="138">
        <f>Q696*H696</f>
        <v>2.4974400000000001E-3</v>
      </c>
      <c r="S696" s="138">
        <v>0</v>
      </c>
      <c r="T696" s="139">
        <f>S696*H696</f>
        <v>0</v>
      </c>
      <c r="AR696" s="140" t="s">
        <v>250</v>
      </c>
      <c r="AT696" s="140" t="s">
        <v>148</v>
      </c>
      <c r="AU696" s="140" t="s">
        <v>92</v>
      </c>
      <c r="AY696" s="18" t="s">
        <v>146</v>
      </c>
      <c r="BE696" s="141">
        <f>IF(N696="základní",J696,0)</f>
        <v>0</v>
      </c>
      <c r="BF696" s="141">
        <f>IF(N696="snížená",J696,0)</f>
        <v>0</v>
      </c>
      <c r="BG696" s="141">
        <f>IF(N696="zákl. přenesená",J696,0)</f>
        <v>0</v>
      </c>
      <c r="BH696" s="141">
        <f>IF(N696="sníž. přenesená",J696,0)</f>
        <v>0</v>
      </c>
      <c r="BI696" s="141">
        <f>IF(N696="nulová",J696,0)</f>
        <v>0</v>
      </c>
      <c r="BJ696" s="18" t="s">
        <v>90</v>
      </c>
      <c r="BK696" s="141">
        <f>ROUND(I696*H696,2)</f>
        <v>0</v>
      </c>
      <c r="BL696" s="18" t="s">
        <v>250</v>
      </c>
      <c r="BM696" s="140" t="s">
        <v>1252</v>
      </c>
    </row>
    <row r="697" spans="2:65" s="1" customFormat="1" ht="11.25">
      <c r="B697" s="34"/>
      <c r="D697" s="142" t="s">
        <v>155</v>
      </c>
      <c r="F697" s="143" t="s">
        <v>1253</v>
      </c>
      <c r="I697" s="144"/>
      <c r="L697" s="34"/>
      <c r="M697" s="145"/>
      <c r="T697" s="55"/>
      <c r="AT697" s="18" t="s">
        <v>155</v>
      </c>
      <c r="AU697" s="18" t="s">
        <v>92</v>
      </c>
    </row>
    <row r="698" spans="2:65" s="12" customFormat="1" ht="11.25">
      <c r="B698" s="148"/>
      <c r="D698" s="146" t="s">
        <v>159</v>
      </c>
      <c r="E698" s="149" t="s">
        <v>44</v>
      </c>
      <c r="F698" s="150" t="s">
        <v>689</v>
      </c>
      <c r="H698" s="149" t="s">
        <v>44</v>
      </c>
      <c r="I698" s="151"/>
      <c r="L698" s="148"/>
      <c r="M698" s="152"/>
      <c r="T698" s="153"/>
      <c r="AT698" s="149" t="s">
        <v>159</v>
      </c>
      <c r="AU698" s="149" t="s">
        <v>92</v>
      </c>
      <c r="AV698" s="12" t="s">
        <v>90</v>
      </c>
      <c r="AW698" s="12" t="s">
        <v>42</v>
      </c>
      <c r="AX698" s="12" t="s">
        <v>82</v>
      </c>
      <c r="AY698" s="149" t="s">
        <v>146</v>
      </c>
    </row>
    <row r="699" spans="2:65" s="13" customFormat="1" ht="11.25">
      <c r="B699" s="154"/>
      <c r="D699" s="146" t="s">
        <v>159</v>
      </c>
      <c r="E699" s="155" t="s">
        <v>44</v>
      </c>
      <c r="F699" s="156" t="s">
        <v>1254</v>
      </c>
      <c r="H699" s="157">
        <v>1.452</v>
      </c>
      <c r="I699" s="158"/>
      <c r="L699" s="154"/>
      <c r="M699" s="159"/>
      <c r="T699" s="160"/>
      <c r="AT699" s="155" t="s">
        <v>159</v>
      </c>
      <c r="AU699" s="155" t="s">
        <v>92</v>
      </c>
      <c r="AV699" s="13" t="s">
        <v>92</v>
      </c>
      <c r="AW699" s="13" t="s">
        <v>42</v>
      </c>
      <c r="AX699" s="13" t="s">
        <v>90</v>
      </c>
      <c r="AY699" s="155" t="s">
        <v>146</v>
      </c>
    </row>
    <row r="700" spans="2:65" s="1" customFormat="1" ht="21.75" customHeight="1">
      <c r="B700" s="34"/>
      <c r="C700" s="129" t="s">
        <v>1255</v>
      </c>
      <c r="D700" s="129" t="s">
        <v>148</v>
      </c>
      <c r="E700" s="130" t="s">
        <v>1256</v>
      </c>
      <c r="F700" s="131" t="s">
        <v>1257</v>
      </c>
      <c r="G700" s="132" t="s">
        <v>192</v>
      </c>
      <c r="H700" s="133">
        <v>40</v>
      </c>
      <c r="I700" s="134"/>
      <c r="J700" s="135">
        <f>ROUND(I700*H700,2)</f>
        <v>0</v>
      </c>
      <c r="K700" s="131" t="s">
        <v>152</v>
      </c>
      <c r="L700" s="34"/>
      <c r="M700" s="136" t="s">
        <v>44</v>
      </c>
      <c r="N700" s="137" t="s">
        <v>53</v>
      </c>
      <c r="P700" s="138">
        <f>O700*H700</f>
        <v>0</v>
      </c>
      <c r="Q700" s="138">
        <v>2.8600000000000001E-3</v>
      </c>
      <c r="R700" s="138">
        <f>Q700*H700</f>
        <v>0.1144</v>
      </c>
      <c r="S700" s="138">
        <v>0</v>
      </c>
      <c r="T700" s="139">
        <f>S700*H700</f>
        <v>0</v>
      </c>
      <c r="AR700" s="140" t="s">
        <v>250</v>
      </c>
      <c r="AT700" s="140" t="s">
        <v>148</v>
      </c>
      <c r="AU700" s="140" t="s">
        <v>92</v>
      </c>
      <c r="AY700" s="18" t="s">
        <v>146</v>
      </c>
      <c r="BE700" s="141">
        <f>IF(N700="základní",J700,0)</f>
        <v>0</v>
      </c>
      <c r="BF700" s="141">
        <f>IF(N700="snížená",J700,0)</f>
        <v>0</v>
      </c>
      <c r="BG700" s="141">
        <f>IF(N700="zákl. přenesená",J700,0)</f>
        <v>0</v>
      </c>
      <c r="BH700" s="141">
        <f>IF(N700="sníž. přenesená",J700,0)</f>
        <v>0</v>
      </c>
      <c r="BI700" s="141">
        <f>IF(N700="nulová",J700,0)</f>
        <v>0</v>
      </c>
      <c r="BJ700" s="18" t="s">
        <v>90</v>
      </c>
      <c r="BK700" s="141">
        <f>ROUND(I700*H700,2)</f>
        <v>0</v>
      </c>
      <c r="BL700" s="18" t="s">
        <v>250</v>
      </c>
      <c r="BM700" s="140" t="s">
        <v>1258</v>
      </c>
    </row>
    <row r="701" spans="2:65" s="1" customFormat="1" ht="11.25">
      <c r="B701" s="34"/>
      <c r="D701" s="142" t="s">
        <v>155</v>
      </c>
      <c r="F701" s="143" t="s">
        <v>1259</v>
      </c>
      <c r="I701" s="144"/>
      <c r="L701" s="34"/>
      <c r="M701" s="145"/>
      <c r="T701" s="55"/>
      <c r="AT701" s="18" t="s">
        <v>155</v>
      </c>
      <c r="AU701" s="18" t="s">
        <v>92</v>
      </c>
    </row>
    <row r="702" spans="2:65" s="12" customFormat="1" ht="11.25">
      <c r="B702" s="148"/>
      <c r="D702" s="146" t="s">
        <v>159</v>
      </c>
      <c r="E702" s="149" t="s">
        <v>44</v>
      </c>
      <c r="F702" s="150" t="s">
        <v>880</v>
      </c>
      <c r="H702" s="149" t="s">
        <v>44</v>
      </c>
      <c r="I702" s="151"/>
      <c r="L702" s="148"/>
      <c r="M702" s="152"/>
      <c r="T702" s="153"/>
      <c r="AT702" s="149" t="s">
        <v>159</v>
      </c>
      <c r="AU702" s="149" t="s">
        <v>92</v>
      </c>
      <c r="AV702" s="12" t="s">
        <v>90</v>
      </c>
      <c r="AW702" s="12" t="s">
        <v>42</v>
      </c>
      <c r="AX702" s="12" t="s">
        <v>82</v>
      </c>
      <c r="AY702" s="149" t="s">
        <v>146</v>
      </c>
    </row>
    <row r="703" spans="2:65" s="13" customFormat="1" ht="11.25">
      <c r="B703" s="154"/>
      <c r="D703" s="146" t="s">
        <v>159</v>
      </c>
      <c r="E703" s="155" t="s">
        <v>44</v>
      </c>
      <c r="F703" s="156" t="s">
        <v>1260</v>
      </c>
      <c r="H703" s="157">
        <v>40</v>
      </c>
      <c r="I703" s="158"/>
      <c r="L703" s="154"/>
      <c r="M703" s="159"/>
      <c r="T703" s="160"/>
      <c r="AT703" s="155" t="s">
        <v>159</v>
      </c>
      <c r="AU703" s="155" t="s">
        <v>92</v>
      </c>
      <c r="AV703" s="13" t="s">
        <v>92</v>
      </c>
      <c r="AW703" s="13" t="s">
        <v>42</v>
      </c>
      <c r="AX703" s="13" t="s">
        <v>90</v>
      </c>
      <c r="AY703" s="155" t="s">
        <v>146</v>
      </c>
    </row>
    <row r="704" spans="2:65" s="1" customFormat="1" ht="21.75" customHeight="1">
      <c r="B704" s="34"/>
      <c r="C704" s="129" t="s">
        <v>1261</v>
      </c>
      <c r="D704" s="129" t="s">
        <v>148</v>
      </c>
      <c r="E704" s="130" t="s">
        <v>1262</v>
      </c>
      <c r="F704" s="131" t="s">
        <v>1263</v>
      </c>
      <c r="G704" s="132" t="s">
        <v>192</v>
      </c>
      <c r="H704" s="133">
        <v>40</v>
      </c>
      <c r="I704" s="134"/>
      <c r="J704" s="135">
        <f>ROUND(I704*H704,2)</f>
        <v>0</v>
      </c>
      <c r="K704" s="131" t="s">
        <v>152</v>
      </c>
      <c r="L704" s="34"/>
      <c r="M704" s="136" t="s">
        <v>44</v>
      </c>
      <c r="N704" s="137" t="s">
        <v>53</v>
      </c>
      <c r="P704" s="138">
        <f>O704*H704</f>
        <v>0</v>
      </c>
      <c r="Q704" s="138">
        <v>1.5299999999999999E-3</v>
      </c>
      <c r="R704" s="138">
        <f>Q704*H704</f>
        <v>6.1199999999999997E-2</v>
      </c>
      <c r="S704" s="138">
        <v>0</v>
      </c>
      <c r="T704" s="139">
        <f>S704*H704</f>
        <v>0</v>
      </c>
      <c r="AR704" s="140" t="s">
        <v>250</v>
      </c>
      <c r="AT704" s="140" t="s">
        <v>148</v>
      </c>
      <c r="AU704" s="140" t="s">
        <v>92</v>
      </c>
      <c r="AY704" s="18" t="s">
        <v>146</v>
      </c>
      <c r="BE704" s="141">
        <f>IF(N704="základní",J704,0)</f>
        <v>0</v>
      </c>
      <c r="BF704" s="141">
        <f>IF(N704="snížená",J704,0)</f>
        <v>0</v>
      </c>
      <c r="BG704" s="141">
        <f>IF(N704="zákl. přenesená",J704,0)</f>
        <v>0</v>
      </c>
      <c r="BH704" s="141">
        <f>IF(N704="sníž. přenesená",J704,0)</f>
        <v>0</v>
      </c>
      <c r="BI704" s="141">
        <f>IF(N704="nulová",J704,0)</f>
        <v>0</v>
      </c>
      <c r="BJ704" s="18" t="s">
        <v>90</v>
      </c>
      <c r="BK704" s="141">
        <f>ROUND(I704*H704,2)</f>
        <v>0</v>
      </c>
      <c r="BL704" s="18" t="s">
        <v>250</v>
      </c>
      <c r="BM704" s="140" t="s">
        <v>1264</v>
      </c>
    </row>
    <row r="705" spans="2:65" s="1" customFormat="1" ht="11.25">
      <c r="B705" s="34"/>
      <c r="D705" s="142" t="s">
        <v>155</v>
      </c>
      <c r="F705" s="143" t="s">
        <v>1265</v>
      </c>
      <c r="I705" s="144"/>
      <c r="L705" s="34"/>
      <c r="M705" s="145"/>
      <c r="T705" s="55"/>
      <c r="AT705" s="18" t="s">
        <v>155</v>
      </c>
      <c r="AU705" s="18" t="s">
        <v>92</v>
      </c>
    </row>
    <row r="706" spans="2:65" s="12" customFormat="1" ht="11.25">
      <c r="B706" s="148"/>
      <c r="D706" s="146" t="s">
        <v>159</v>
      </c>
      <c r="E706" s="149" t="s">
        <v>44</v>
      </c>
      <c r="F706" s="150" t="s">
        <v>880</v>
      </c>
      <c r="H706" s="149" t="s">
        <v>44</v>
      </c>
      <c r="I706" s="151"/>
      <c r="L706" s="148"/>
      <c r="M706" s="152"/>
      <c r="T706" s="153"/>
      <c r="AT706" s="149" t="s">
        <v>159</v>
      </c>
      <c r="AU706" s="149" t="s">
        <v>92</v>
      </c>
      <c r="AV706" s="12" t="s">
        <v>90</v>
      </c>
      <c r="AW706" s="12" t="s">
        <v>42</v>
      </c>
      <c r="AX706" s="12" t="s">
        <v>82</v>
      </c>
      <c r="AY706" s="149" t="s">
        <v>146</v>
      </c>
    </row>
    <row r="707" spans="2:65" s="13" customFormat="1" ht="11.25">
      <c r="B707" s="154"/>
      <c r="D707" s="146" t="s">
        <v>159</v>
      </c>
      <c r="E707" s="155" t="s">
        <v>44</v>
      </c>
      <c r="F707" s="156" t="s">
        <v>1266</v>
      </c>
      <c r="H707" s="157">
        <v>40</v>
      </c>
      <c r="I707" s="158"/>
      <c r="L707" s="154"/>
      <c r="M707" s="159"/>
      <c r="T707" s="160"/>
      <c r="AT707" s="155" t="s">
        <v>159</v>
      </c>
      <c r="AU707" s="155" t="s">
        <v>92</v>
      </c>
      <c r="AV707" s="13" t="s">
        <v>92</v>
      </c>
      <c r="AW707" s="13" t="s">
        <v>42</v>
      </c>
      <c r="AX707" s="13" t="s">
        <v>90</v>
      </c>
      <c r="AY707" s="155" t="s">
        <v>146</v>
      </c>
    </row>
    <row r="708" spans="2:65" s="1" customFormat="1" ht="24.2" customHeight="1">
      <c r="B708" s="34"/>
      <c r="C708" s="129" t="s">
        <v>1267</v>
      </c>
      <c r="D708" s="129" t="s">
        <v>148</v>
      </c>
      <c r="E708" s="130" t="s">
        <v>1268</v>
      </c>
      <c r="F708" s="131" t="s">
        <v>1269</v>
      </c>
      <c r="G708" s="132" t="s">
        <v>151</v>
      </c>
      <c r="H708" s="133">
        <v>0.59499999999999997</v>
      </c>
      <c r="I708" s="134"/>
      <c r="J708" s="135">
        <f>ROUND(I708*H708,2)</f>
        <v>0</v>
      </c>
      <c r="K708" s="131" t="s">
        <v>44</v>
      </c>
      <c r="L708" s="34"/>
      <c r="M708" s="136" t="s">
        <v>44</v>
      </c>
      <c r="N708" s="137" t="s">
        <v>53</v>
      </c>
      <c r="P708" s="138">
        <f>O708*H708</f>
        <v>0</v>
      </c>
      <c r="Q708" s="138">
        <v>5.0000000000000002E-5</v>
      </c>
      <c r="R708" s="138">
        <f>Q708*H708</f>
        <v>2.9750000000000001E-5</v>
      </c>
      <c r="S708" s="138">
        <v>0</v>
      </c>
      <c r="T708" s="139">
        <f>S708*H708</f>
        <v>0</v>
      </c>
      <c r="AR708" s="140" t="s">
        <v>250</v>
      </c>
      <c r="AT708" s="140" t="s">
        <v>148</v>
      </c>
      <c r="AU708" s="140" t="s">
        <v>92</v>
      </c>
      <c r="AY708" s="18" t="s">
        <v>146</v>
      </c>
      <c r="BE708" s="141">
        <f>IF(N708="základní",J708,0)</f>
        <v>0</v>
      </c>
      <c r="BF708" s="141">
        <f>IF(N708="snížená",J708,0)</f>
        <v>0</v>
      </c>
      <c r="BG708" s="141">
        <f>IF(N708="zákl. přenesená",J708,0)</f>
        <v>0</v>
      </c>
      <c r="BH708" s="141">
        <f>IF(N708="sníž. přenesená",J708,0)</f>
        <v>0</v>
      </c>
      <c r="BI708" s="141">
        <f>IF(N708="nulová",J708,0)</f>
        <v>0</v>
      </c>
      <c r="BJ708" s="18" t="s">
        <v>90</v>
      </c>
      <c r="BK708" s="141">
        <f>ROUND(I708*H708,2)</f>
        <v>0</v>
      </c>
      <c r="BL708" s="18" t="s">
        <v>250</v>
      </c>
      <c r="BM708" s="140" t="s">
        <v>1270</v>
      </c>
    </row>
    <row r="709" spans="2:65" s="12" customFormat="1" ht="11.25">
      <c r="B709" s="148"/>
      <c r="D709" s="146" t="s">
        <v>159</v>
      </c>
      <c r="E709" s="149" t="s">
        <v>44</v>
      </c>
      <c r="F709" s="150" t="s">
        <v>689</v>
      </c>
      <c r="H709" s="149" t="s">
        <v>44</v>
      </c>
      <c r="I709" s="151"/>
      <c r="L709" s="148"/>
      <c r="M709" s="152"/>
      <c r="T709" s="153"/>
      <c r="AT709" s="149" t="s">
        <v>159</v>
      </c>
      <c r="AU709" s="149" t="s">
        <v>92</v>
      </c>
      <c r="AV709" s="12" t="s">
        <v>90</v>
      </c>
      <c r="AW709" s="12" t="s">
        <v>42</v>
      </c>
      <c r="AX709" s="12" t="s">
        <v>82</v>
      </c>
      <c r="AY709" s="149" t="s">
        <v>146</v>
      </c>
    </row>
    <row r="710" spans="2:65" s="13" customFormat="1" ht="11.25">
      <c r="B710" s="154"/>
      <c r="D710" s="146" t="s">
        <v>159</v>
      </c>
      <c r="E710" s="155" t="s">
        <v>44</v>
      </c>
      <c r="F710" s="156" t="s">
        <v>759</v>
      </c>
      <c r="H710" s="157">
        <v>0.59499999999999997</v>
      </c>
      <c r="I710" s="158"/>
      <c r="L710" s="154"/>
      <c r="M710" s="159"/>
      <c r="T710" s="160"/>
      <c r="AT710" s="155" t="s">
        <v>159</v>
      </c>
      <c r="AU710" s="155" t="s">
        <v>92</v>
      </c>
      <c r="AV710" s="13" t="s">
        <v>92</v>
      </c>
      <c r="AW710" s="13" t="s">
        <v>42</v>
      </c>
      <c r="AX710" s="13" t="s">
        <v>90</v>
      </c>
      <c r="AY710" s="155" t="s">
        <v>146</v>
      </c>
    </row>
    <row r="711" spans="2:65" s="1" customFormat="1" ht="33" customHeight="1">
      <c r="B711" s="34"/>
      <c r="C711" s="129" t="s">
        <v>1271</v>
      </c>
      <c r="D711" s="129" t="s">
        <v>148</v>
      </c>
      <c r="E711" s="130" t="s">
        <v>1272</v>
      </c>
      <c r="F711" s="131" t="s">
        <v>1273</v>
      </c>
      <c r="G711" s="132" t="s">
        <v>151</v>
      </c>
      <c r="H711" s="133">
        <v>267.67399999999998</v>
      </c>
      <c r="I711" s="134"/>
      <c r="J711" s="135">
        <f>ROUND(I711*H711,2)</f>
        <v>0</v>
      </c>
      <c r="K711" s="131" t="s">
        <v>44</v>
      </c>
      <c r="L711" s="34"/>
      <c r="M711" s="136" t="s">
        <v>44</v>
      </c>
      <c r="N711" s="137" t="s">
        <v>53</v>
      </c>
      <c r="P711" s="138">
        <f>O711*H711</f>
        <v>0</v>
      </c>
      <c r="Q711" s="138">
        <v>8.0000000000000007E-5</v>
      </c>
      <c r="R711" s="138">
        <f>Q711*H711</f>
        <v>2.1413919999999999E-2</v>
      </c>
      <c r="S711" s="138">
        <v>0</v>
      </c>
      <c r="T711" s="139">
        <f>S711*H711</f>
        <v>0</v>
      </c>
      <c r="AR711" s="140" t="s">
        <v>250</v>
      </c>
      <c r="AT711" s="140" t="s">
        <v>148</v>
      </c>
      <c r="AU711" s="140" t="s">
        <v>92</v>
      </c>
      <c r="AY711" s="18" t="s">
        <v>146</v>
      </c>
      <c r="BE711" s="141">
        <f>IF(N711="základní",J711,0)</f>
        <v>0</v>
      </c>
      <c r="BF711" s="141">
        <f>IF(N711="snížená",J711,0)</f>
        <v>0</v>
      </c>
      <c r="BG711" s="141">
        <f>IF(N711="zákl. přenesená",J711,0)</f>
        <v>0</v>
      </c>
      <c r="BH711" s="141">
        <f>IF(N711="sníž. přenesená",J711,0)</f>
        <v>0</v>
      </c>
      <c r="BI711" s="141">
        <f>IF(N711="nulová",J711,0)</f>
        <v>0</v>
      </c>
      <c r="BJ711" s="18" t="s">
        <v>90</v>
      </c>
      <c r="BK711" s="141">
        <f>ROUND(I711*H711,2)</f>
        <v>0</v>
      </c>
      <c r="BL711" s="18" t="s">
        <v>250</v>
      </c>
      <c r="BM711" s="140" t="s">
        <v>1274</v>
      </c>
    </row>
    <row r="712" spans="2:65" s="12" customFormat="1" ht="11.25">
      <c r="B712" s="148"/>
      <c r="D712" s="146" t="s">
        <v>159</v>
      </c>
      <c r="E712" s="149" t="s">
        <v>44</v>
      </c>
      <c r="F712" s="150" t="s">
        <v>929</v>
      </c>
      <c r="H712" s="149" t="s">
        <v>44</v>
      </c>
      <c r="I712" s="151"/>
      <c r="L712" s="148"/>
      <c r="M712" s="152"/>
      <c r="T712" s="153"/>
      <c r="AT712" s="149" t="s">
        <v>159</v>
      </c>
      <c r="AU712" s="149" t="s">
        <v>92</v>
      </c>
      <c r="AV712" s="12" t="s">
        <v>90</v>
      </c>
      <c r="AW712" s="12" t="s">
        <v>42</v>
      </c>
      <c r="AX712" s="12" t="s">
        <v>82</v>
      </c>
      <c r="AY712" s="149" t="s">
        <v>146</v>
      </c>
    </row>
    <row r="713" spans="2:65" s="13" customFormat="1" ht="11.25">
      <c r="B713" s="154"/>
      <c r="D713" s="146" t="s">
        <v>159</v>
      </c>
      <c r="E713" s="155" t="s">
        <v>44</v>
      </c>
      <c r="F713" s="156" t="s">
        <v>1275</v>
      </c>
      <c r="H713" s="157">
        <v>247.1</v>
      </c>
      <c r="I713" s="158"/>
      <c r="L713" s="154"/>
      <c r="M713" s="159"/>
      <c r="T713" s="160"/>
      <c r="AT713" s="155" t="s">
        <v>159</v>
      </c>
      <c r="AU713" s="155" t="s">
        <v>92</v>
      </c>
      <c r="AV713" s="13" t="s">
        <v>92</v>
      </c>
      <c r="AW713" s="13" t="s">
        <v>42</v>
      </c>
      <c r="AX713" s="13" t="s">
        <v>82</v>
      </c>
      <c r="AY713" s="155" t="s">
        <v>146</v>
      </c>
    </row>
    <row r="714" spans="2:65" s="13" customFormat="1" ht="11.25">
      <c r="B714" s="154"/>
      <c r="D714" s="146" t="s">
        <v>159</v>
      </c>
      <c r="E714" s="155" t="s">
        <v>44</v>
      </c>
      <c r="F714" s="156" t="s">
        <v>1276</v>
      </c>
      <c r="H714" s="157">
        <v>11.988</v>
      </c>
      <c r="I714" s="158"/>
      <c r="L714" s="154"/>
      <c r="M714" s="159"/>
      <c r="T714" s="160"/>
      <c r="AT714" s="155" t="s">
        <v>159</v>
      </c>
      <c r="AU714" s="155" t="s">
        <v>92</v>
      </c>
      <c r="AV714" s="13" t="s">
        <v>92</v>
      </c>
      <c r="AW714" s="13" t="s">
        <v>42</v>
      </c>
      <c r="AX714" s="13" t="s">
        <v>82</v>
      </c>
      <c r="AY714" s="155" t="s">
        <v>146</v>
      </c>
    </row>
    <row r="715" spans="2:65" s="13" customFormat="1" ht="11.25">
      <c r="B715" s="154"/>
      <c r="D715" s="146" t="s">
        <v>159</v>
      </c>
      <c r="E715" s="155" t="s">
        <v>44</v>
      </c>
      <c r="F715" s="156" t="s">
        <v>1277</v>
      </c>
      <c r="H715" s="157">
        <v>8.5860000000000003</v>
      </c>
      <c r="I715" s="158"/>
      <c r="L715" s="154"/>
      <c r="M715" s="159"/>
      <c r="T715" s="160"/>
      <c r="AT715" s="155" t="s">
        <v>159</v>
      </c>
      <c r="AU715" s="155" t="s">
        <v>92</v>
      </c>
      <c r="AV715" s="13" t="s">
        <v>92</v>
      </c>
      <c r="AW715" s="13" t="s">
        <v>42</v>
      </c>
      <c r="AX715" s="13" t="s">
        <v>82</v>
      </c>
      <c r="AY715" s="155" t="s">
        <v>146</v>
      </c>
    </row>
    <row r="716" spans="2:65" s="14" customFormat="1" ht="11.25">
      <c r="B716" s="161"/>
      <c r="D716" s="146" t="s">
        <v>159</v>
      </c>
      <c r="E716" s="162" t="s">
        <v>44</v>
      </c>
      <c r="F716" s="163" t="s">
        <v>281</v>
      </c>
      <c r="H716" s="164">
        <v>267.67399999999998</v>
      </c>
      <c r="I716" s="165"/>
      <c r="L716" s="161"/>
      <c r="M716" s="166"/>
      <c r="T716" s="167"/>
      <c r="AT716" s="162" t="s">
        <v>159</v>
      </c>
      <c r="AU716" s="162" t="s">
        <v>92</v>
      </c>
      <c r="AV716" s="14" t="s">
        <v>153</v>
      </c>
      <c r="AW716" s="14" t="s">
        <v>42</v>
      </c>
      <c r="AX716" s="14" t="s">
        <v>90</v>
      </c>
      <c r="AY716" s="162" t="s">
        <v>146</v>
      </c>
    </row>
    <row r="717" spans="2:65" s="1" customFormat="1" ht="37.9" customHeight="1">
      <c r="B717" s="34"/>
      <c r="C717" s="129" t="s">
        <v>1278</v>
      </c>
      <c r="D717" s="129" t="s">
        <v>148</v>
      </c>
      <c r="E717" s="130" t="s">
        <v>1279</v>
      </c>
      <c r="F717" s="131" t="s">
        <v>1280</v>
      </c>
      <c r="G717" s="132" t="s">
        <v>151</v>
      </c>
      <c r="H717" s="133">
        <v>336.9</v>
      </c>
      <c r="I717" s="134"/>
      <c r="J717" s="135">
        <f>ROUND(I717*H717,2)</f>
        <v>0</v>
      </c>
      <c r="K717" s="131" t="s">
        <v>44</v>
      </c>
      <c r="L717" s="34"/>
      <c r="M717" s="136" t="s">
        <v>44</v>
      </c>
      <c r="N717" s="137" t="s">
        <v>53</v>
      </c>
      <c r="P717" s="138">
        <f>O717*H717</f>
        <v>0</v>
      </c>
      <c r="Q717" s="138">
        <v>1.3999999999999999E-4</v>
      </c>
      <c r="R717" s="138">
        <f>Q717*H717</f>
        <v>4.7165999999999993E-2</v>
      </c>
      <c r="S717" s="138">
        <v>0</v>
      </c>
      <c r="T717" s="139">
        <f>S717*H717</f>
        <v>0</v>
      </c>
      <c r="AR717" s="140" t="s">
        <v>250</v>
      </c>
      <c r="AT717" s="140" t="s">
        <v>148</v>
      </c>
      <c r="AU717" s="140" t="s">
        <v>92</v>
      </c>
      <c r="AY717" s="18" t="s">
        <v>146</v>
      </c>
      <c r="BE717" s="141">
        <f>IF(N717="základní",J717,0)</f>
        <v>0</v>
      </c>
      <c r="BF717" s="141">
        <f>IF(N717="snížená",J717,0)</f>
        <v>0</v>
      </c>
      <c r="BG717" s="141">
        <f>IF(N717="zákl. přenesená",J717,0)</f>
        <v>0</v>
      </c>
      <c r="BH717" s="141">
        <f>IF(N717="sníž. přenesená",J717,0)</f>
        <v>0</v>
      </c>
      <c r="BI717" s="141">
        <f>IF(N717="nulová",J717,0)</f>
        <v>0</v>
      </c>
      <c r="BJ717" s="18" t="s">
        <v>90</v>
      </c>
      <c r="BK717" s="141">
        <f>ROUND(I717*H717,2)</f>
        <v>0</v>
      </c>
      <c r="BL717" s="18" t="s">
        <v>250</v>
      </c>
      <c r="BM717" s="140" t="s">
        <v>1281</v>
      </c>
    </row>
    <row r="718" spans="2:65" s="12" customFormat="1" ht="11.25">
      <c r="B718" s="148"/>
      <c r="D718" s="146" t="s">
        <v>159</v>
      </c>
      <c r="E718" s="149" t="s">
        <v>44</v>
      </c>
      <c r="F718" s="150" t="s">
        <v>929</v>
      </c>
      <c r="H718" s="149" t="s">
        <v>44</v>
      </c>
      <c r="I718" s="151"/>
      <c r="L718" s="148"/>
      <c r="M718" s="152"/>
      <c r="T718" s="153"/>
      <c r="AT718" s="149" t="s">
        <v>159</v>
      </c>
      <c r="AU718" s="149" t="s">
        <v>92</v>
      </c>
      <c r="AV718" s="12" t="s">
        <v>90</v>
      </c>
      <c r="AW718" s="12" t="s">
        <v>42</v>
      </c>
      <c r="AX718" s="12" t="s">
        <v>82</v>
      </c>
      <c r="AY718" s="149" t="s">
        <v>146</v>
      </c>
    </row>
    <row r="719" spans="2:65" s="13" customFormat="1" ht="11.25">
      <c r="B719" s="154"/>
      <c r="D719" s="146" t="s">
        <v>159</v>
      </c>
      <c r="E719" s="155" t="s">
        <v>44</v>
      </c>
      <c r="F719" s="156" t="s">
        <v>1025</v>
      </c>
      <c r="H719" s="157">
        <v>336.9</v>
      </c>
      <c r="I719" s="158"/>
      <c r="L719" s="154"/>
      <c r="M719" s="159"/>
      <c r="T719" s="160"/>
      <c r="AT719" s="155" t="s">
        <v>159</v>
      </c>
      <c r="AU719" s="155" t="s">
        <v>92</v>
      </c>
      <c r="AV719" s="13" t="s">
        <v>92</v>
      </c>
      <c r="AW719" s="13" t="s">
        <v>42</v>
      </c>
      <c r="AX719" s="13" t="s">
        <v>90</v>
      </c>
      <c r="AY719" s="155" t="s">
        <v>146</v>
      </c>
    </row>
    <row r="720" spans="2:65" s="1" customFormat="1" ht="24.2" customHeight="1">
      <c r="B720" s="34"/>
      <c r="C720" s="129" t="s">
        <v>1282</v>
      </c>
      <c r="D720" s="129" t="s">
        <v>148</v>
      </c>
      <c r="E720" s="130" t="s">
        <v>1283</v>
      </c>
      <c r="F720" s="131" t="s">
        <v>1284</v>
      </c>
      <c r="G720" s="132" t="s">
        <v>151</v>
      </c>
      <c r="H720" s="133">
        <v>15.605</v>
      </c>
      <c r="I720" s="134"/>
      <c r="J720" s="135">
        <f>ROUND(I720*H720,2)</f>
        <v>0</v>
      </c>
      <c r="K720" s="131" t="s">
        <v>152</v>
      </c>
      <c r="L720" s="34"/>
      <c r="M720" s="136" t="s">
        <v>44</v>
      </c>
      <c r="N720" s="137" t="s">
        <v>53</v>
      </c>
      <c r="P720" s="138">
        <f>O720*H720</f>
        <v>0</v>
      </c>
      <c r="Q720" s="138">
        <v>7.6999999999999996E-4</v>
      </c>
      <c r="R720" s="138">
        <f>Q720*H720</f>
        <v>1.201585E-2</v>
      </c>
      <c r="S720" s="138">
        <v>0</v>
      </c>
      <c r="T720" s="139">
        <f>S720*H720</f>
        <v>0</v>
      </c>
      <c r="AR720" s="140" t="s">
        <v>250</v>
      </c>
      <c r="AT720" s="140" t="s">
        <v>148</v>
      </c>
      <c r="AU720" s="140" t="s">
        <v>92</v>
      </c>
      <c r="AY720" s="18" t="s">
        <v>146</v>
      </c>
      <c r="BE720" s="141">
        <f>IF(N720="základní",J720,0)</f>
        <v>0</v>
      </c>
      <c r="BF720" s="141">
        <f>IF(N720="snížená",J720,0)</f>
        <v>0</v>
      </c>
      <c r="BG720" s="141">
        <f>IF(N720="zákl. přenesená",J720,0)</f>
        <v>0</v>
      </c>
      <c r="BH720" s="141">
        <f>IF(N720="sníž. přenesená",J720,0)</f>
        <v>0</v>
      </c>
      <c r="BI720" s="141">
        <f>IF(N720="nulová",J720,0)</f>
        <v>0</v>
      </c>
      <c r="BJ720" s="18" t="s">
        <v>90</v>
      </c>
      <c r="BK720" s="141">
        <f>ROUND(I720*H720,2)</f>
        <v>0</v>
      </c>
      <c r="BL720" s="18" t="s">
        <v>250</v>
      </c>
      <c r="BM720" s="140" t="s">
        <v>1285</v>
      </c>
    </row>
    <row r="721" spans="2:65" s="1" customFormat="1" ht="11.25">
      <c r="B721" s="34"/>
      <c r="D721" s="142" t="s">
        <v>155</v>
      </c>
      <c r="F721" s="143" t="s">
        <v>1286</v>
      </c>
      <c r="I721" s="144"/>
      <c r="L721" s="34"/>
      <c r="M721" s="145"/>
      <c r="T721" s="55"/>
      <c r="AT721" s="18" t="s">
        <v>155</v>
      </c>
      <c r="AU721" s="18" t="s">
        <v>92</v>
      </c>
    </row>
    <row r="722" spans="2:65" s="12" customFormat="1" ht="11.25">
      <c r="B722" s="148"/>
      <c r="D722" s="146" t="s">
        <v>159</v>
      </c>
      <c r="E722" s="149" t="s">
        <v>44</v>
      </c>
      <c r="F722" s="150" t="s">
        <v>689</v>
      </c>
      <c r="H722" s="149" t="s">
        <v>44</v>
      </c>
      <c r="I722" s="151"/>
      <c r="L722" s="148"/>
      <c r="M722" s="152"/>
      <c r="T722" s="153"/>
      <c r="AT722" s="149" t="s">
        <v>159</v>
      </c>
      <c r="AU722" s="149" t="s">
        <v>92</v>
      </c>
      <c r="AV722" s="12" t="s">
        <v>90</v>
      </c>
      <c r="AW722" s="12" t="s">
        <v>42</v>
      </c>
      <c r="AX722" s="12" t="s">
        <v>82</v>
      </c>
      <c r="AY722" s="149" t="s">
        <v>146</v>
      </c>
    </row>
    <row r="723" spans="2:65" s="13" customFormat="1" ht="11.25">
      <c r="B723" s="154"/>
      <c r="D723" s="146" t="s">
        <v>159</v>
      </c>
      <c r="E723" s="155" t="s">
        <v>44</v>
      </c>
      <c r="F723" s="156" t="s">
        <v>1287</v>
      </c>
      <c r="H723" s="157">
        <v>0.17</v>
      </c>
      <c r="I723" s="158"/>
      <c r="L723" s="154"/>
      <c r="M723" s="159"/>
      <c r="T723" s="160"/>
      <c r="AT723" s="155" t="s">
        <v>159</v>
      </c>
      <c r="AU723" s="155" t="s">
        <v>92</v>
      </c>
      <c r="AV723" s="13" t="s">
        <v>92</v>
      </c>
      <c r="AW723" s="13" t="s">
        <v>42</v>
      </c>
      <c r="AX723" s="13" t="s">
        <v>82</v>
      </c>
      <c r="AY723" s="155" t="s">
        <v>146</v>
      </c>
    </row>
    <row r="724" spans="2:65" s="15" customFormat="1" ht="11.25">
      <c r="B724" s="168"/>
      <c r="D724" s="146" t="s">
        <v>159</v>
      </c>
      <c r="E724" s="169" t="s">
        <v>44</v>
      </c>
      <c r="F724" s="170" t="s">
        <v>342</v>
      </c>
      <c r="H724" s="171">
        <v>0.17</v>
      </c>
      <c r="I724" s="172"/>
      <c r="L724" s="168"/>
      <c r="M724" s="173"/>
      <c r="T724" s="174"/>
      <c r="AT724" s="169" t="s">
        <v>159</v>
      </c>
      <c r="AU724" s="169" t="s">
        <v>92</v>
      </c>
      <c r="AV724" s="15" t="s">
        <v>169</v>
      </c>
      <c r="AW724" s="15" t="s">
        <v>42</v>
      </c>
      <c r="AX724" s="15" t="s">
        <v>82</v>
      </c>
      <c r="AY724" s="169" t="s">
        <v>146</v>
      </c>
    </row>
    <row r="725" spans="2:65" s="12" customFormat="1" ht="11.25">
      <c r="B725" s="148"/>
      <c r="D725" s="146" t="s">
        <v>159</v>
      </c>
      <c r="E725" s="149" t="s">
        <v>44</v>
      </c>
      <c r="F725" s="150" t="s">
        <v>929</v>
      </c>
      <c r="H725" s="149" t="s">
        <v>44</v>
      </c>
      <c r="I725" s="151"/>
      <c r="L725" s="148"/>
      <c r="M725" s="152"/>
      <c r="T725" s="153"/>
      <c r="AT725" s="149" t="s">
        <v>159</v>
      </c>
      <c r="AU725" s="149" t="s">
        <v>92</v>
      </c>
      <c r="AV725" s="12" t="s">
        <v>90</v>
      </c>
      <c r="AW725" s="12" t="s">
        <v>42</v>
      </c>
      <c r="AX725" s="12" t="s">
        <v>82</v>
      </c>
      <c r="AY725" s="149" t="s">
        <v>146</v>
      </c>
    </row>
    <row r="726" spans="2:65" s="13" customFormat="1" ht="11.25">
      <c r="B726" s="154"/>
      <c r="D726" s="146" t="s">
        <v>159</v>
      </c>
      <c r="E726" s="155" t="s">
        <v>44</v>
      </c>
      <c r="F726" s="156" t="s">
        <v>1288</v>
      </c>
      <c r="H726" s="157">
        <v>12.6</v>
      </c>
      <c r="I726" s="158"/>
      <c r="L726" s="154"/>
      <c r="M726" s="159"/>
      <c r="T726" s="160"/>
      <c r="AT726" s="155" t="s">
        <v>159</v>
      </c>
      <c r="AU726" s="155" t="s">
        <v>92</v>
      </c>
      <c r="AV726" s="13" t="s">
        <v>92</v>
      </c>
      <c r="AW726" s="13" t="s">
        <v>42</v>
      </c>
      <c r="AX726" s="13" t="s">
        <v>82</v>
      </c>
      <c r="AY726" s="155" t="s">
        <v>146</v>
      </c>
    </row>
    <row r="727" spans="2:65" s="13" customFormat="1" ht="11.25">
      <c r="B727" s="154"/>
      <c r="D727" s="146" t="s">
        <v>159</v>
      </c>
      <c r="E727" s="155" t="s">
        <v>44</v>
      </c>
      <c r="F727" s="156" t="s">
        <v>1289</v>
      </c>
      <c r="H727" s="157">
        <v>1.62</v>
      </c>
      <c r="I727" s="158"/>
      <c r="L727" s="154"/>
      <c r="M727" s="159"/>
      <c r="T727" s="160"/>
      <c r="AT727" s="155" t="s">
        <v>159</v>
      </c>
      <c r="AU727" s="155" t="s">
        <v>92</v>
      </c>
      <c r="AV727" s="13" t="s">
        <v>92</v>
      </c>
      <c r="AW727" s="13" t="s">
        <v>42</v>
      </c>
      <c r="AX727" s="13" t="s">
        <v>82</v>
      </c>
      <c r="AY727" s="155" t="s">
        <v>146</v>
      </c>
    </row>
    <row r="728" spans="2:65" s="13" customFormat="1" ht="11.25">
      <c r="B728" s="154"/>
      <c r="D728" s="146" t="s">
        <v>159</v>
      </c>
      <c r="E728" s="155" t="s">
        <v>44</v>
      </c>
      <c r="F728" s="156" t="s">
        <v>1290</v>
      </c>
      <c r="H728" s="157">
        <v>1.2150000000000001</v>
      </c>
      <c r="I728" s="158"/>
      <c r="L728" s="154"/>
      <c r="M728" s="159"/>
      <c r="T728" s="160"/>
      <c r="AT728" s="155" t="s">
        <v>159</v>
      </c>
      <c r="AU728" s="155" t="s">
        <v>92</v>
      </c>
      <c r="AV728" s="13" t="s">
        <v>92</v>
      </c>
      <c r="AW728" s="13" t="s">
        <v>42</v>
      </c>
      <c r="AX728" s="13" t="s">
        <v>82</v>
      </c>
      <c r="AY728" s="155" t="s">
        <v>146</v>
      </c>
    </row>
    <row r="729" spans="2:65" s="15" customFormat="1" ht="11.25">
      <c r="B729" s="168"/>
      <c r="D729" s="146" t="s">
        <v>159</v>
      </c>
      <c r="E729" s="169" t="s">
        <v>44</v>
      </c>
      <c r="F729" s="170" t="s">
        <v>342</v>
      </c>
      <c r="H729" s="171">
        <v>15.434999999999999</v>
      </c>
      <c r="I729" s="172"/>
      <c r="L729" s="168"/>
      <c r="M729" s="173"/>
      <c r="T729" s="174"/>
      <c r="AT729" s="169" t="s">
        <v>159</v>
      </c>
      <c r="AU729" s="169" t="s">
        <v>92</v>
      </c>
      <c r="AV729" s="15" t="s">
        <v>169</v>
      </c>
      <c r="AW729" s="15" t="s">
        <v>42</v>
      </c>
      <c r="AX729" s="15" t="s">
        <v>82</v>
      </c>
      <c r="AY729" s="169" t="s">
        <v>146</v>
      </c>
    </row>
    <row r="730" spans="2:65" s="14" customFormat="1" ht="11.25">
      <c r="B730" s="161"/>
      <c r="D730" s="146" t="s">
        <v>159</v>
      </c>
      <c r="E730" s="162" t="s">
        <v>44</v>
      </c>
      <c r="F730" s="163" t="s">
        <v>281</v>
      </c>
      <c r="H730" s="164">
        <v>15.605</v>
      </c>
      <c r="I730" s="165"/>
      <c r="L730" s="161"/>
      <c r="M730" s="166"/>
      <c r="T730" s="167"/>
      <c r="AT730" s="162" t="s">
        <v>159</v>
      </c>
      <c r="AU730" s="162" t="s">
        <v>92</v>
      </c>
      <c r="AV730" s="14" t="s">
        <v>153</v>
      </c>
      <c r="AW730" s="14" t="s">
        <v>42</v>
      </c>
      <c r="AX730" s="14" t="s">
        <v>90</v>
      </c>
      <c r="AY730" s="162" t="s">
        <v>146</v>
      </c>
    </row>
    <row r="731" spans="2:65" s="1" customFormat="1" ht="16.5" customHeight="1">
      <c r="B731" s="34"/>
      <c r="C731" s="178" t="s">
        <v>1291</v>
      </c>
      <c r="D731" s="178" t="s">
        <v>720</v>
      </c>
      <c r="E731" s="179" t="s">
        <v>1292</v>
      </c>
      <c r="F731" s="180" t="s">
        <v>1293</v>
      </c>
      <c r="G731" s="181" t="s">
        <v>151</v>
      </c>
      <c r="H731" s="182">
        <v>744.92899999999997</v>
      </c>
      <c r="I731" s="183"/>
      <c r="J731" s="184">
        <f>ROUND(I731*H731,2)</f>
        <v>0</v>
      </c>
      <c r="K731" s="180" t="s">
        <v>44</v>
      </c>
      <c r="L731" s="185"/>
      <c r="M731" s="186" t="s">
        <v>44</v>
      </c>
      <c r="N731" s="187" t="s">
        <v>53</v>
      </c>
      <c r="P731" s="138">
        <f>O731*H731</f>
        <v>0</v>
      </c>
      <c r="Q731" s="138">
        <v>1.9E-3</v>
      </c>
      <c r="R731" s="138">
        <f>Q731*H731</f>
        <v>1.4153651</v>
      </c>
      <c r="S731" s="138">
        <v>0</v>
      </c>
      <c r="T731" s="139">
        <f>S731*H731</f>
        <v>0</v>
      </c>
      <c r="AR731" s="140" t="s">
        <v>361</v>
      </c>
      <c r="AT731" s="140" t="s">
        <v>720</v>
      </c>
      <c r="AU731" s="140" t="s">
        <v>92</v>
      </c>
      <c r="AY731" s="18" t="s">
        <v>146</v>
      </c>
      <c r="BE731" s="141">
        <f>IF(N731="základní",J731,0)</f>
        <v>0</v>
      </c>
      <c r="BF731" s="141">
        <f>IF(N731="snížená",J731,0)</f>
        <v>0</v>
      </c>
      <c r="BG731" s="141">
        <f>IF(N731="zákl. přenesená",J731,0)</f>
        <v>0</v>
      </c>
      <c r="BH731" s="141">
        <f>IF(N731="sníž. přenesená",J731,0)</f>
        <v>0</v>
      </c>
      <c r="BI731" s="141">
        <f>IF(N731="nulová",J731,0)</f>
        <v>0</v>
      </c>
      <c r="BJ731" s="18" t="s">
        <v>90</v>
      </c>
      <c r="BK731" s="141">
        <f>ROUND(I731*H731,2)</f>
        <v>0</v>
      </c>
      <c r="BL731" s="18" t="s">
        <v>250</v>
      </c>
      <c r="BM731" s="140" t="s">
        <v>1294</v>
      </c>
    </row>
    <row r="732" spans="2:65" s="1" customFormat="1" ht="19.5">
      <c r="B732" s="34"/>
      <c r="D732" s="146" t="s">
        <v>157</v>
      </c>
      <c r="F732" s="147" t="s">
        <v>1191</v>
      </c>
      <c r="I732" s="144"/>
      <c r="L732" s="34"/>
      <c r="M732" s="145"/>
      <c r="T732" s="55"/>
      <c r="AT732" s="18" t="s">
        <v>157</v>
      </c>
      <c r="AU732" s="18" t="s">
        <v>92</v>
      </c>
    </row>
    <row r="733" spans="2:65" s="12" customFormat="1" ht="11.25">
      <c r="B733" s="148"/>
      <c r="D733" s="146" t="s">
        <v>159</v>
      </c>
      <c r="E733" s="149" t="s">
        <v>44</v>
      </c>
      <c r="F733" s="150" t="s">
        <v>689</v>
      </c>
      <c r="H733" s="149" t="s">
        <v>44</v>
      </c>
      <c r="I733" s="151"/>
      <c r="L733" s="148"/>
      <c r="M733" s="152"/>
      <c r="T733" s="153"/>
      <c r="AT733" s="149" t="s">
        <v>159</v>
      </c>
      <c r="AU733" s="149" t="s">
        <v>92</v>
      </c>
      <c r="AV733" s="12" t="s">
        <v>90</v>
      </c>
      <c r="AW733" s="12" t="s">
        <v>42</v>
      </c>
      <c r="AX733" s="12" t="s">
        <v>82</v>
      </c>
      <c r="AY733" s="149" t="s">
        <v>146</v>
      </c>
    </row>
    <row r="734" spans="2:65" s="13" customFormat="1" ht="11.25">
      <c r="B734" s="154"/>
      <c r="D734" s="146" t="s">
        <v>159</v>
      </c>
      <c r="E734" s="155" t="s">
        <v>44</v>
      </c>
      <c r="F734" s="156" t="s">
        <v>1295</v>
      </c>
      <c r="H734" s="157">
        <v>0.76500000000000001</v>
      </c>
      <c r="I734" s="158"/>
      <c r="L734" s="154"/>
      <c r="M734" s="159"/>
      <c r="T734" s="160"/>
      <c r="AT734" s="155" t="s">
        <v>159</v>
      </c>
      <c r="AU734" s="155" t="s">
        <v>92</v>
      </c>
      <c r="AV734" s="13" t="s">
        <v>92</v>
      </c>
      <c r="AW734" s="13" t="s">
        <v>42</v>
      </c>
      <c r="AX734" s="13" t="s">
        <v>82</v>
      </c>
      <c r="AY734" s="155" t="s">
        <v>146</v>
      </c>
    </row>
    <row r="735" spans="2:65" s="15" customFormat="1" ht="11.25">
      <c r="B735" s="168"/>
      <c r="D735" s="146" t="s">
        <v>159</v>
      </c>
      <c r="E735" s="169" t="s">
        <v>44</v>
      </c>
      <c r="F735" s="170" t="s">
        <v>342</v>
      </c>
      <c r="H735" s="171">
        <v>0.76500000000000001</v>
      </c>
      <c r="I735" s="172"/>
      <c r="L735" s="168"/>
      <c r="M735" s="173"/>
      <c r="T735" s="174"/>
      <c r="AT735" s="169" t="s">
        <v>159</v>
      </c>
      <c r="AU735" s="169" t="s">
        <v>92</v>
      </c>
      <c r="AV735" s="15" t="s">
        <v>169</v>
      </c>
      <c r="AW735" s="15" t="s">
        <v>42</v>
      </c>
      <c r="AX735" s="15" t="s">
        <v>82</v>
      </c>
      <c r="AY735" s="169" t="s">
        <v>146</v>
      </c>
    </row>
    <row r="736" spans="2:65" s="12" customFormat="1" ht="11.25">
      <c r="B736" s="148"/>
      <c r="D736" s="146" t="s">
        <v>159</v>
      </c>
      <c r="E736" s="149" t="s">
        <v>44</v>
      </c>
      <c r="F736" s="150" t="s">
        <v>929</v>
      </c>
      <c r="H736" s="149" t="s">
        <v>44</v>
      </c>
      <c r="I736" s="151"/>
      <c r="L736" s="148"/>
      <c r="M736" s="152"/>
      <c r="T736" s="153"/>
      <c r="AT736" s="149" t="s">
        <v>159</v>
      </c>
      <c r="AU736" s="149" t="s">
        <v>92</v>
      </c>
      <c r="AV736" s="12" t="s">
        <v>90</v>
      </c>
      <c r="AW736" s="12" t="s">
        <v>42</v>
      </c>
      <c r="AX736" s="12" t="s">
        <v>82</v>
      </c>
      <c r="AY736" s="149" t="s">
        <v>146</v>
      </c>
    </row>
    <row r="737" spans="2:65" s="13" customFormat="1" ht="11.25">
      <c r="B737" s="154"/>
      <c r="D737" s="146" t="s">
        <v>159</v>
      </c>
      <c r="E737" s="155" t="s">
        <v>44</v>
      </c>
      <c r="F737" s="156" t="s">
        <v>1275</v>
      </c>
      <c r="H737" s="157">
        <v>247.1</v>
      </c>
      <c r="I737" s="158"/>
      <c r="L737" s="154"/>
      <c r="M737" s="159"/>
      <c r="T737" s="160"/>
      <c r="AT737" s="155" t="s">
        <v>159</v>
      </c>
      <c r="AU737" s="155" t="s">
        <v>92</v>
      </c>
      <c r="AV737" s="13" t="s">
        <v>92</v>
      </c>
      <c r="AW737" s="13" t="s">
        <v>42</v>
      </c>
      <c r="AX737" s="13" t="s">
        <v>82</v>
      </c>
      <c r="AY737" s="155" t="s">
        <v>146</v>
      </c>
    </row>
    <row r="738" spans="2:65" s="13" customFormat="1" ht="11.25">
      <c r="B738" s="154"/>
      <c r="D738" s="146" t="s">
        <v>159</v>
      </c>
      <c r="E738" s="155" t="s">
        <v>44</v>
      </c>
      <c r="F738" s="156" t="s">
        <v>1288</v>
      </c>
      <c r="H738" s="157">
        <v>12.6</v>
      </c>
      <c r="I738" s="158"/>
      <c r="L738" s="154"/>
      <c r="M738" s="159"/>
      <c r="T738" s="160"/>
      <c r="AT738" s="155" t="s">
        <v>159</v>
      </c>
      <c r="AU738" s="155" t="s">
        <v>92</v>
      </c>
      <c r="AV738" s="13" t="s">
        <v>92</v>
      </c>
      <c r="AW738" s="13" t="s">
        <v>42</v>
      </c>
      <c r="AX738" s="13" t="s">
        <v>82</v>
      </c>
      <c r="AY738" s="155" t="s">
        <v>146</v>
      </c>
    </row>
    <row r="739" spans="2:65" s="13" customFormat="1" ht="11.25">
      <c r="B739" s="154"/>
      <c r="D739" s="146" t="s">
        <v>159</v>
      </c>
      <c r="E739" s="155" t="s">
        <v>44</v>
      </c>
      <c r="F739" s="156" t="s">
        <v>1276</v>
      </c>
      <c r="H739" s="157">
        <v>11.988</v>
      </c>
      <c r="I739" s="158"/>
      <c r="L739" s="154"/>
      <c r="M739" s="159"/>
      <c r="T739" s="160"/>
      <c r="AT739" s="155" t="s">
        <v>159</v>
      </c>
      <c r="AU739" s="155" t="s">
        <v>92</v>
      </c>
      <c r="AV739" s="13" t="s">
        <v>92</v>
      </c>
      <c r="AW739" s="13" t="s">
        <v>42</v>
      </c>
      <c r="AX739" s="13" t="s">
        <v>82</v>
      </c>
      <c r="AY739" s="155" t="s">
        <v>146</v>
      </c>
    </row>
    <row r="740" spans="2:65" s="13" customFormat="1" ht="11.25">
      <c r="B740" s="154"/>
      <c r="D740" s="146" t="s">
        <v>159</v>
      </c>
      <c r="E740" s="155" t="s">
        <v>44</v>
      </c>
      <c r="F740" s="156" t="s">
        <v>1296</v>
      </c>
      <c r="H740" s="157">
        <v>1.62</v>
      </c>
      <c r="I740" s="158"/>
      <c r="L740" s="154"/>
      <c r="M740" s="159"/>
      <c r="T740" s="160"/>
      <c r="AT740" s="155" t="s">
        <v>159</v>
      </c>
      <c r="AU740" s="155" t="s">
        <v>92</v>
      </c>
      <c r="AV740" s="13" t="s">
        <v>92</v>
      </c>
      <c r="AW740" s="13" t="s">
        <v>42</v>
      </c>
      <c r="AX740" s="13" t="s">
        <v>82</v>
      </c>
      <c r="AY740" s="155" t="s">
        <v>146</v>
      </c>
    </row>
    <row r="741" spans="2:65" s="13" customFormat="1" ht="11.25">
      <c r="B741" s="154"/>
      <c r="D741" s="146" t="s">
        <v>159</v>
      </c>
      <c r="E741" s="155" t="s">
        <v>44</v>
      </c>
      <c r="F741" s="156" t="s">
        <v>1277</v>
      </c>
      <c r="H741" s="157">
        <v>8.5860000000000003</v>
      </c>
      <c r="I741" s="158"/>
      <c r="L741" s="154"/>
      <c r="M741" s="159"/>
      <c r="T741" s="160"/>
      <c r="AT741" s="155" t="s">
        <v>159</v>
      </c>
      <c r="AU741" s="155" t="s">
        <v>92</v>
      </c>
      <c r="AV741" s="13" t="s">
        <v>92</v>
      </c>
      <c r="AW741" s="13" t="s">
        <v>42</v>
      </c>
      <c r="AX741" s="13" t="s">
        <v>82</v>
      </c>
      <c r="AY741" s="155" t="s">
        <v>146</v>
      </c>
    </row>
    <row r="742" spans="2:65" s="13" customFormat="1" ht="11.25">
      <c r="B742" s="154"/>
      <c r="D742" s="146" t="s">
        <v>159</v>
      </c>
      <c r="E742" s="155" t="s">
        <v>44</v>
      </c>
      <c r="F742" s="156" t="s">
        <v>1297</v>
      </c>
      <c r="H742" s="157">
        <v>1.2150000000000001</v>
      </c>
      <c r="I742" s="158"/>
      <c r="L742" s="154"/>
      <c r="M742" s="159"/>
      <c r="T742" s="160"/>
      <c r="AT742" s="155" t="s">
        <v>159</v>
      </c>
      <c r="AU742" s="155" t="s">
        <v>92</v>
      </c>
      <c r="AV742" s="13" t="s">
        <v>92</v>
      </c>
      <c r="AW742" s="13" t="s">
        <v>42</v>
      </c>
      <c r="AX742" s="13" t="s">
        <v>82</v>
      </c>
      <c r="AY742" s="155" t="s">
        <v>146</v>
      </c>
    </row>
    <row r="743" spans="2:65" s="15" customFormat="1" ht="11.25">
      <c r="B743" s="168"/>
      <c r="D743" s="146" t="s">
        <v>159</v>
      </c>
      <c r="E743" s="169" t="s">
        <v>44</v>
      </c>
      <c r="F743" s="170" t="s">
        <v>342</v>
      </c>
      <c r="H743" s="171">
        <v>283.10899999999998</v>
      </c>
      <c r="I743" s="172"/>
      <c r="L743" s="168"/>
      <c r="M743" s="173"/>
      <c r="T743" s="174"/>
      <c r="AT743" s="169" t="s">
        <v>159</v>
      </c>
      <c r="AU743" s="169" t="s">
        <v>92</v>
      </c>
      <c r="AV743" s="15" t="s">
        <v>169</v>
      </c>
      <c r="AW743" s="15" t="s">
        <v>42</v>
      </c>
      <c r="AX743" s="15" t="s">
        <v>82</v>
      </c>
      <c r="AY743" s="169" t="s">
        <v>146</v>
      </c>
    </row>
    <row r="744" spans="2:65" s="12" customFormat="1" ht="11.25">
      <c r="B744" s="148"/>
      <c r="D744" s="146" t="s">
        <v>159</v>
      </c>
      <c r="E744" s="149" t="s">
        <v>44</v>
      </c>
      <c r="F744" s="150" t="s">
        <v>929</v>
      </c>
      <c r="H744" s="149" t="s">
        <v>44</v>
      </c>
      <c r="I744" s="151"/>
      <c r="L744" s="148"/>
      <c r="M744" s="152"/>
      <c r="T744" s="153"/>
      <c r="AT744" s="149" t="s">
        <v>159</v>
      </c>
      <c r="AU744" s="149" t="s">
        <v>92</v>
      </c>
      <c r="AV744" s="12" t="s">
        <v>90</v>
      </c>
      <c r="AW744" s="12" t="s">
        <v>42</v>
      </c>
      <c r="AX744" s="12" t="s">
        <v>82</v>
      </c>
      <c r="AY744" s="149" t="s">
        <v>146</v>
      </c>
    </row>
    <row r="745" spans="2:65" s="13" customFormat="1" ht="11.25">
      <c r="B745" s="154"/>
      <c r="D745" s="146" t="s">
        <v>159</v>
      </c>
      <c r="E745" s="155" t="s">
        <v>44</v>
      </c>
      <c r="F745" s="156" t="s">
        <v>1025</v>
      </c>
      <c r="H745" s="157">
        <v>336.9</v>
      </c>
      <c r="I745" s="158"/>
      <c r="L745" s="154"/>
      <c r="M745" s="159"/>
      <c r="T745" s="160"/>
      <c r="AT745" s="155" t="s">
        <v>159</v>
      </c>
      <c r="AU745" s="155" t="s">
        <v>92</v>
      </c>
      <c r="AV745" s="13" t="s">
        <v>92</v>
      </c>
      <c r="AW745" s="13" t="s">
        <v>42</v>
      </c>
      <c r="AX745" s="13" t="s">
        <v>82</v>
      </c>
      <c r="AY745" s="155" t="s">
        <v>146</v>
      </c>
    </row>
    <row r="746" spans="2:65" s="15" customFormat="1" ht="11.25">
      <c r="B746" s="168"/>
      <c r="D746" s="146" t="s">
        <v>159</v>
      </c>
      <c r="E746" s="169" t="s">
        <v>44</v>
      </c>
      <c r="F746" s="170" t="s">
        <v>342</v>
      </c>
      <c r="H746" s="171">
        <v>336.9</v>
      </c>
      <c r="I746" s="172"/>
      <c r="L746" s="168"/>
      <c r="M746" s="173"/>
      <c r="T746" s="174"/>
      <c r="AT746" s="169" t="s">
        <v>159</v>
      </c>
      <c r="AU746" s="169" t="s">
        <v>92</v>
      </c>
      <c r="AV746" s="15" t="s">
        <v>169</v>
      </c>
      <c r="AW746" s="15" t="s">
        <v>42</v>
      </c>
      <c r="AX746" s="15" t="s">
        <v>82</v>
      </c>
      <c r="AY746" s="169" t="s">
        <v>146</v>
      </c>
    </row>
    <row r="747" spans="2:65" s="14" customFormat="1" ht="11.25">
      <c r="B747" s="161"/>
      <c r="D747" s="146" t="s">
        <v>159</v>
      </c>
      <c r="E747" s="162" t="s">
        <v>44</v>
      </c>
      <c r="F747" s="163" t="s">
        <v>281</v>
      </c>
      <c r="H747" s="164">
        <v>620.77399999999989</v>
      </c>
      <c r="I747" s="165"/>
      <c r="L747" s="161"/>
      <c r="M747" s="166"/>
      <c r="T747" s="167"/>
      <c r="AT747" s="162" t="s">
        <v>159</v>
      </c>
      <c r="AU747" s="162" t="s">
        <v>92</v>
      </c>
      <c r="AV747" s="14" t="s">
        <v>153</v>
      </c>
      <c r="AW747" s="14" t="s">
        <v>42</v>
      </c>
      <c r="AX747" s="14" t="s">
        <v>90</v>
      </c>
      <c r="AY747" s="162" t="s">
        <v>146</v>
      </c>
    </row>
    <row r="748" spans="2:65" s="13" customFormat="1" ht="11.25">
      <c r="B748" s="154"/>
      <c r="D748" s="146" t="s">
        <v>159</v>
      </c>
      <c r="F748" s="156" t="s">
        <v>1298</v>
      </c>
      <c r="H748" s="157">
        <v>744.92899999999997</v>
      </c>
      <c r="I748" s="158"/>
      <c r="L748" s="154"/>
      <c r="M748" s="159"/>
      <c r="T748" s="160"/>
      <c r="AT748" s="155" t="s">
        <v>159</v>
      </c>
      <c r="AU748" s="155" t="s">
        <v>92</v>
      </c>
      <c r="AV748" s="13" t="s">
        <v>92</v>
      </c>
      <c r="AW748" s="13" t="s">
        <v>4</v>
      </c>
      <c r="AX748" s="13" t="s">
        <v>90</v>
      </c>
      <c r="AY748" s="155" t="s">
        <v>146</v>
      </c>
    </row>
    <row r="749" spans="2:65" s="1" customFormat="1" ht="21.75" customHeight="1">
      <c r="B749" s="34"/>
      <c r="C749" s="129" t="s">
        <v>1299</v>
      </c>
      <c r="D749" s="129" t="s">
        <v>148</v>
      </c>
      <c r="E749" s="130" t="s">
        <v>1300</v>
      </c>
      <c r="F749" s="131" t="s">
        <v>1301</v>
      </c>
      <c r="G749" s="132" t="s">
        <v>151</v>
      </c>
      <c r="H749" s="133">
        <v>21.42</v>
      </c>
      <c r="I749" s="134"/>
      <c r="J749" s="135">
        <f>ROUND(I749*H749,2)</f>
        <v>0</v>
      </c>
      <c r="K749" s="131" t="s">
        <v>152</v>
      </c>
      <c r="L749" s="34"/>
      <c r="M749" s="136" t="s">
        <v>44</v>
      </c>
      <c r="N749" s="137" t="s">
        <v>53</v>
      </c>
      <c r="P749" s="138">
        <f>O749*H749</f>
        <v>0</v>
      </c>
      <c r="Q749" s="138">
        <v>0</v>
      </c>
      <c r="R749" s="138">
        <f>Q749*H749</f>
        <v>0</v>
      </c>
      <c r="S749" s="138">
        <v>0</v>
      </c>
      <c r="T749" s="139">
        <f>S749*H749</f>
        <v>0</v>
      </c>
      <c r="AR749" s="140" t="s">
        <v>250</v>
      </c>
      <c r="AT749" s="140" t="s">
        <v>148</v>
      </c>
      <c r="AU749" s="140" t="s">
        <v>92</v>
      </c>
      <c r="AY749" s="18" t="s">
        <v>146</v>
      </c>
      <c r="BE749" s="141">
        <f>IF(N749="základní",J749,0)</f>
        <v>0</v>
      </c>
      <c r="BF749" s="141">
        <f>IF(N749="snížená",J749,0)</f>
        <v>0</v>
      </c>
      <c r="BG749" s="141">
        <f>IF(N749="zákl. přenesená",J749,0)</f>
        <v>0</v>
      </c>
      <c r="BH749" s="141">
        <f>IF(N749="sníž. přenesená",J749,0)</f>
        <v>0</v>
      </c>
      <c r="BI749" s="141">
        <f>IF(N749="nulová",J749,0)</f>
        <v>0</v>
      </c>
      <c r="BJ749" s="18" t="s">
        <v>90</v>
      </c>
      <c r="BK749" s="141">
        <f>ROUND(I749*H749,2)</f>
        <v>0</v>
      </c>
      <c r="BL749" s="18" t="s">
        <v>250</v>
      </c>
      <c r="BM749" s="140" t="s">
        <v>1302</v>
      </c>
    </row>
    <row r="750" spans="2:65" s="1" customFormat="1" ht="11.25">
      <c r="B750" s="34"/>
      <c r="D750" s="142" t="s">
        <v>155</v>
      </c>
      <c r="F750" s="143" t="s">
        <v>1303</v>
      </c>
      <c r="I750" s="144"/>
      <c r="L750" s="34"/>
      <c r="M750" s="145"/>
      <c r="T750" s="55"/>
      <c r="AT750" s="18" t="s">
        <v>155</v>
      </c>
      <c r="AU750" s="18" t="s">
        <v>92</v>
      </c>
    </row>
    <row r="751" spans="2:65" s="12" customFormat="1" ht="11.25">
      <c r="B751" s="148"/>
      <c r="D751" s="146" t="s">
        <v>159</v>
      </c>
      <c r="E751" s="149" t="s">
        <v>44</v>
      </c>
      <c r="F751" s="150" t="s">
        <v>1304</v>
      </c>
      <c r="H751" s="149" t="s">
        <v>44</v>
      </c>
      <c r="I751" s="151"/>
      <c r="L751" s="148"/>
      <c r="M751" s="152"/>
      <c r="T751" s="153"/>
      <c r="AT751" s="149" t="s">
        <v>159</v>
      </c>
      <c r="AU751" s="149" t="s">
        <v>92</v>
      </c>
      <c r="AV751" s="12" t="s">
        <v>90</v>
      </c>
      <c r="AW751" s="12" t="s">
        <v>42</v>
      </c>
      <c r="AX751" s="12" t="s">
        <v>82</v>
      </c>
      <c r="AY751" s="149" t="s">
        <v>146</v>
      </c>
    </row>
    <row r="752" spans="2:65" s="13" customFormat="1" ht="11.25">
      <c r="B752" s="154"/>
      <c r="D752" s="146" t="s">
        <v>159</v>
      </c>
      <c r="E752" s="155" t="s">
        <v>44</v>
      </c>
      <c r="F752" s="156" t="s">
        <v>1305</v>
      </c>
      <c r="H752" s="157">
        <v>21.42</v>
      </c>
      <c r="I752" s="158"/>
      <c r="L752" s="154"/>
      <c r="M752" s="159"/>
      <c r="T752" s="160"/>
      <c r="AT752" s="155" t="s">
        <v>159</v>
      </c>
      <c r="AU752" s="155" t="s">
        <v>92</v>
      </c>
      <c r="AV752" s="13" t="s">
        <v>92</v>
      </c>
      <c r="AW752" s="13" t="s">
        <v>42</v>
      </c>
      <c r="AX752" s="13" t="s">
        <v>90</v>
      </c>
      <c r="AY752" s="155" t="s">
        <v>146</v>
      </c>
    </row>
    <row r="753" spans="2:65" s="1" customFormat="1" ht="24.2" customHeight="1">
      <c r="B753" s="34"/>
      <c r="C753" s="178" t="s">
        <v>1306</v>
      </c>
      <c r="D753" s="178" t="s">
        <v>720</v>
      </c>
      <c r="E753" s="179" t="s">
        <v>1307</v>
      </c>
      <c r="F753" s="180" t="s">
        <v>1308</v>
      </c>
      <c r="G753" s="181" t="s">
        <v>151</v>
      </c>
      <c r="H753" s="182">
        <v>25.704000000000001</v>
      </c>
      <c r="I753" s="183"/>
      <c r="J753" s="184">
        <f>ROUND(I753*H753,2)</f>
        <v>0</v>
      </c>
      <c r="K753" s="180" t="s">
        <v>152</v>
      </c>
      <c r="L753" s="185"/>
      <c r="M753" s="186" t="s">
        <v>44</v>
      </c>
      <c r="N753" s="187" t="s">
        <v>53</v>
      </c>
      <c r="P753" s="138">
        <f>O753*H753</f>
        <v>0</v>
      </c>
      <c r="Q753" s="138">
        <v>4.0000000000000001E-3</v>
      </c>
      <c r="R753" s="138">
        <f>Q753*H753</f>
        <v>0.102816</v>
      </c>
      <c r="S753" s="138">
        <v>0</v>
      </c>
      <c r="T753" s="139">
        <f>S753*H753</f>
        <v>0</v>
      </c>
      <c r="AR753" s="140" t="s">
        <v>361</v>
      </c>
      <c r="AT753" s="140" t="s">
        <v>720</v>
      </c>
      <c r="AU753" s="140" t="s">
        <v>92</v>
      </c>
      <c r="AY753" s="18" t="s">
        <v>146</v>
      </c>
      <c r="BE753" s="141">
        <f>IF(N753="základní",J753,0)</f>
        <v>0</v>
      </c>
      <c r="BF753" s="141">
        <f>IF(N753="snížená",J753,0)</f>
        <v>0</v>
      </c>
      <c r="BG753" s="141">
        <f>IF(N753="zákl. přenesená",J753,0)</f>
        <v>0</v>
      </c>
      <c r="BH753" s="141">
        <f>IF(N753="sníž. přenesená",J753,0)</f>
        <v>0</v>
      </c>
      <c r="BI753" s="141">
        <f>IF(N753="nulová",J753,0)</f>
        <v>0</v>
      </c>
      <c r="BJ753" s="18" t="s">
        <v>90</v>
      </c>
      <c r="BK753" s="141">
        <f>ROUND(I753*H753,2)</f>
        <v>0</v>
      </c>
      <c r="BL753" s="18" t="s">
        <v>250</v>
      </c>
      <c r="BM753" s="140" t="s">
        <v>1309</v>
      </c>
    </row>
    <row r="754" spans="2:65" s="1" customFormat="1" ht="19.5">
      <c r="B754" s="34"/>
      <c r="D754" s="146" t="s">
        <v>157</v>
      </c>
      <c r="F754" s="147" t="s">
        <v>1191</v>
      </c>
      <c r="I754" s="144"/>
      <c r="L754" s="34"/>
      <c r="M754" s="145"/>
      <c r="T754" s="55"/>
      <c r="AT754" s="18" t="s">
        <v>157</v>
      </c>
      <c r="AU754" s="18" t="s">
        <v>92</v>
      </c>
    </row>
    <row r="755" spans="2:65" s="12" customFormat="1" ht="11.25">
      <c r="B755" s="148"/>
      <c r="D755" s="146" t="s">
        <v>159</v>
      </c>
      <c r="E755" s="149" t="s">
        <v>44</v>
      </c>
      <c r="F755" s="150" t="s">
        <v>1304</v>
      </c>
      <c r="H755" s="149" t="s">
        <v>44</v>
      </c>
      <c r="I755" s="151"/>
      <c r="L755" s="148"/>
      <c r="M755" s="152"/>
      <c r="T755" s="153"/>
      <c r="AT755" s="149" t="s">
        <v>159</v>
      </c>
      <c r="AU755" s="149" t="s">
        <v>92</v>
      </c>
      <c r="AV755" s="12" t="s">
        <v>90</v>
      </c>
      <c r="AW755" s="12" t="s">
        <v>42</v>
      </c>
      <c r="AX755" s="12" t="s">
        <v>82</v>
      </c>
      <c r="AY755" s="149" t="s">
        <v>146</v>
      </c>
    </row>
    <row r="756" spans="2:65" s="13" customFormat="1" ht="11.25">
      <c r="B756" s="154"/>
      <c r="D756" s="146" t="s">
        <v>159</v>
      </c>
      <c r="E756" s="155" t="s">
        <v>44</v>
      </c>
      <c r="F756" s="156" t="s">
        <v>1305</v>
      </c>
      <c r="H756" s="157">
        <v>21.42</v>
      </c>
      <c r="I756" s="158"/>
      <c r="L756" s="154"/>
      <c r="M756" s="159"/>
      <c r="T756" s="160"/>
      <c r="AT756" s="155" t="s">
        <v>159</v>
      </c>
      <c r="AU756" s="155" t="s">
        <v>92</v>
      </c>
      <c r="AV756" s="13" t="s">
        <v>92</v>
      </c>
      <c r="AW756" s="13" t="s">
        <v>42</v>
      </c>
      <c r="AX756" s="13" t="s">
        <v>90</v>
      </c>
      <c r="AY756" s="155" t="s">
        <v>146</v>
      </c>
    </row>
    <row r="757" spans="2:65" s="13" customFormat="1" ht="11.25">
      <c r="B757" s="154"/>
      <c r="D757" s="146" t="s">
        <v>159</v>
      </c>
      <c r="F757" s="156" t="s">
        <v>1310</v>
      </c>
      <c r="H757" s="157">
        <v>25.704000000000001</v>
      </c>
      <c r="I757" s="158"/>
      <c r="L757" s="154"/>
      <c r="M757" s="159"/>
      <c r="T757" s="160"/>
      <c r="AT757" s="155" t="s">
        <v>159</v>
      </c>
      <c r="AU757" s="155" t="s">
        <v>92</v>
      </c>
      <c r="AV757" s="13" t="s">
        <v>92</v>
      </c>
      <c r="AW757" s="13" t="s">
        <v>4</v>
      </c>
      <c r="AX757" s="13" t="s">
        <v>90</v>
      </c>
      <c r="AY757" s="155" t="s">
        <v>146</v>
      </c>
    </row>
    <row r="758" spans="2:65" s="1" customFormat="1" ht="16.5" customHeight="1">
      <c r="B758" s="34"/>
      <c r="C758" s="129" t="s">
        <v>1311</v>
      </c>
      <c r="D758" s="129" t="s">
        <v>148</v>
      </c>
      <c r="E758" s="130" t="s">
        <v>1312</v>
      </c>
      <c r="F758" s="131" t="s">
        <v>1313</v>
      </c>
      <c r="G758" s="132" t="s">
        <v>151</v>
      </c>
      <c r="H758" s="133">
        <v>229.03</v>
      </c>
      <c r="I758" s="134"/>
      <c r="J758" s="135">
        <f>ROUND(I758*H758,2)</f>
        <v>0</v>
      </c>
      <c r="K758" s="131" t="s">
        <v>152</v>
      </c>
      <c r="L758" s="34"/>
      <c r="M758" s="136" t="s">
        <v>44</v>
      </c>
      <c r="N758" s="137" t="s">
        <v>53</v>
      </c>
      <c r="P758" s="138">
        <f>O758*H758</f>
        <v>0</v>
      </c>
      <c r="Q758" s="138">
        <v>9.3999999999999997E-4</v>
      </c>
      <c r="R758" s="138">
        <f>Q758*H758</f>
        <v>0.21528819999999999</v>
      </c>
      <c r="S758" s="138">
        <v>0</v>
      </c>
      <c r="T758" s="139">
        <f>S758*H758</f>
        <v>0</v>
      </c>
      <c r="AR758" s="140" t="s">
        <v>250</v>
      </c>
      <c r="AT758" s="140" t="s">
        <v>148</v>
      </c>
      <c r="AU758" s="140" t="s">
        <v>92</v>
      </c>
      <c r="AY758" s="18" t="s">
        <v>146</v>
      </c>
      <c r="BE758" s="141">
        <f>IF(N758="základní",J758,0)</f>
        <v>0</v>
      </c>
      <c r="BF758" s="141">
        <f>IF(N758="snížená",J758,0)</f>
        <v>0</v>
      </c>
      <c r="BG758" s="141">
        <f>IF(N758="zákl. přenesená",J758,0)</f>
        <v>0</v>
      </c>
      <c r="BH758" s="141">
        <f>IF(N758="sníž. přenesená",J758,0)</f>
        <v>0</v>
      </c>
      <c r="BI758" s="141">
        <f>IF(N758="nulová",J758,0)</f>
        <v>0</v>
      </c>
      <c r="BJ758" s="18" t="s">
        <v>90</v>
      </c>
      <c r="BK758" s="141">
        <f>ROUND(I758*H758,2)</f>
        <v>0</v>
      </c>
      <c r="BL758" s="18" t="s">
        <v>250</v>
      </c>
      <c r="BM758" s="140" t="s">
        <v>1314</v>
      </c>
    </row>
    <row r="759" spans="2:65" s="1" customFormat="1" ht="11.25">
      <c r="B759" s="34"/>
      <c r="D759" s="142" t="s">
        <v>155</v>
      </c>
      <c r="F759" s="143" t="s">
        <v>1315</v>
      </c>
      <c r="I759" s="144"/>
      <c r="L759" s="34"/>
      <c r="M759" s="145"/>
      <c r="T759" s="55"/>
      <c r="AT759" s="18" t="s">
        <v>155</v>
      </c>
      <c r="AU759" s="18" t="s">
        <v>92</v>
      </c>
    </row>
    <row r="760" spans="2:65" s="12" customFormat="1" ht="11.25">
      <c r="B760" s="148"/>
      <c r="D760" s="146" t="s">
        <v>159</v>
      </c>
      <c r="E760" s="149" t="s">
        <v>44</v>
      </c>
      <c r="F760" s="150" t="s">
        <v>1304</v>
      </c>
      <c r="H760" s="149" t="s">
        <v>44</v>
      </c>
      <c r="I760" s="151"/>
      <c r="L760" s="148"/>
      <c r="M760" s="152"/>
      <c r="T760" s="153"/>
      <c r="AT760" s="149" t="s">
        <v>159</v>
      </c>
      <c r="AU760" s="149" t="s">
        <v>92</v>
      </c>
      <c r="AV760" s="12" t="s">
        <v>90</v>
      </c>
      <c r="AW760" s="12" t="s">
        <v>42</v>
      </c>
      <c r="AX760" s="12" t="s">
        <v>82</v>
      </c>
      <c r="AY760" s="149" t="s">
        <v>146</v>
      </c>
    </row>
    <row r="761" spans="2:65" s="13" customFormat="1" ht="11.25">
      <c r="B761" s="154"/>
      <c r="D761" s="146" t="s">
        <v>159</v>
      </c>
      <c r="E761" s="155" t="s">
        <v>44</v>
      </c>
      <c r="F761" s="156" t="s">
        <v>1316</v>
      </c>
      <c r="H761" s="157">
        <v>42.84</v>
      </c>
      <c r="I761" s="158"/>
      <c r="L761" s="154"/>
      <c r="M761" s="159"/>
      <c r="T761" s="160"/>
      <c r="AT761" s="155" t="s">
        <v>159</v>
      </c>
      <c r="AU761" s="155" t="s">
        <v>92</v>
      </c>
      <c r="AV761" s="13" t="s">
        <v>92</v>
      </c>
      <c r="AW761" s="13" t="s">
        <v>42</v>
      </c>
      <c r="AX761" s="13" t="s">
        <v>82</v>
      </c>
      <c r="AY761" s="155" t="s">
        <v>146</v>
      </c>
    </row>
    <row r="762" spans="2:65" s="13" customFormat="1" ht="11.25">
      <c r="B762" s="154"/>
      <c r="D762" s="146" t="s">
        <v>159</v>
      </c>
      <c r="E762" s="155" t="s">
        <v>44</v>
      </c>
      <c r="F762" s="156" t="s">
        <v>1317</v>
      </c>
      <c r="H762" s="157">
        <v>186.19</v>
      </c>
      <c r="I762" s="158"/>
      <c r="L762" s="154"/>
      <c r="M762" s="159"/>
      <c r="T762" s="160"/>
      <c r="AT762" s="155" t="s">
        <v>159</v>
      </c>
      <c r="AU762" s="155" t="s">
        <v>92</v>
      </c>
      <c r="AV762" s="13" t="s">
        <v>92</v>
      </c>
      <c r="AW762" s="13" t="s">
        <v>42</v>
      </c>
      <c r="AX762" s="13" t="s">
        <v>82</v>
      </c>
      <c r="AY762" s="155" t="s">
        <v>146</v>
      </c>
    </row>
    <row r="763" spans="2:65" s="14" customFormat="1" ht="11.25">
      <c r="B763" s="161"/>
      <c r="D763" s="146" t="s">
        <v>159</v>
      </c>
      <c r="E763" s="162" t="s">
        <v>44</v>
      </c>
      <c r="F763" s="163" t="s">
        <v>281</v>
      </c>
      <c r="H763" s="164">
        <v>229.03</v>
      </c>
      <c r="I763" s="165"/>
      <c r="L763" s="161"/>
      <c r="M763" s="166"/>
      <c r="T763" s="167"/>
      <c r="AT763" s="162" t="s">
        <v>159</v>
      </c>
      <c r="AU763" s="162" t="s">
        <v>92</v>
      </c>
      <c r="AV763" s="14" t="s">
        <v>153</v>
      </c>
      <c r="AW763" s="14" t="s">
        <v>42</v>
      </c>
      <c r="AX763" s="14" t="s">
        <v>90</v>
      </c>
      <c r="AY763" s="162" t="s">
        <v>146</v>
      </c>
    </row>
    <row r="764" spans="2:65" s="1" customFormat="1" ht="24.2" customHeight="1">
      <c r="B764" s="34"/>
      <c r="C764" s="178" t="s">
        <v>1318</v>
      </c>
      <c r="D764" s="178" t="s">
        <v>720</v>
      </c>
      <c r="E764" s="179" t="s">
        <v>1319</v>
      </c>
      <c r="F764" s="180" t="s">
        <v>1320</v>
      </c>
      <c r="G764" s="181" t="s">
        <v>151</v>
      </c>
      <c r="H764" s="182">
        <v>249.13200000000001</v>
      </c>
      <c r="I764" s="183"/>
      <c r="J764" s="184">
        <f>ROUND(I764*H764,2)</f>
        <v>0</v>
      </c>
      <c r="K764" s="180" t="s">
        <v>152</v>
      </c>
      <c r="L764" s="185"/>
      <c r="M764" s="186" t="s">
        <v>44</v>
      </c>
      <c r="N764" s="187" t="s">
        <v>53</v>
      </c>
      <c r="P764" s="138">
        <f>O764*H764</f>
        <v>0</v>
      </c>
      <c r="Q764" s="138">
        <v>5.1999999999999998E-3</v>
      </c>
      <c r="R764" s="138">
        <f>Q764*H764</f>
        <v>1.2954863999999999</v>
      </c>
      <c r="S764" s="138">
        <v>0</v>
      </c>
      <c r="T764" s="139">
        <f>S764*H764</f>
        <v>0</v>
      </c>
      <c r="AR764" s="140" t="s">
        <v>361</v>
      </c>
      <c r="AT764" s="140" t="s">
        <v>720</v>
      </c>
      <c r="AU764" s="140" t="s">
        <v>92</v>
      </c>
      <c r="AY764" s="18" t="s">
        <v>146</v>
      </c>
      <c r="BE764" s="141">
        <f>IF(N764="základní",J764,0)</f>
        <v>0</v>
      </c>
      <c r="BF764" s="141">
        <f>IF(N764="snížená",J764,0)</f>
        <v>0</v>
      </c>
      <c r="BG764" s="141">
        <f>IF(N764="zákl. přenesená",J764,0)</f>
        <v>0</v>
      </c>
      <c r="BH764" s="141">
        <f>IF(N764="sníž. přenesená",J764,0)</f>
        <v>0</v>
      </c>
      <c r="BI764" s="141">
        <f>IF(N764="nulová",J764,0)</f>
        <v>0</v>
      </c>
      <c r="BJ764" s="18" t="s">
        <v>90</v>
      </c>
      <c r="BK764" s="141">
        <f>ROUND(I764*H764,2)</f>
        <v>0</v>
      </c>
      <c r="BL764" s="18" t="s">
        <v>250</v>
      </c>
      <c r="BM764" s="140" t="s">
        <v>1321</v>
      </c>
    </row>
    <row r="765" spans="2:65" s="1" customFormat="1" ht="19.5">
      <c r="B765" s="34"/>
      <c r="D765" s="146" t="s">
        <v>157</v>
      </c>
      <c r="F765" s="147" t="s">
        <v>1191</v>
      </c>
      <c r="I765" s="144"/>
      <c r="L765" s="34"/>
      <c r="M765" s="145"/>
      <c r="T765" s="55"/>
      <c r="AT765" s="18" t="s">
        <v>157</v>
      </c>
      <c r="AU765" s="18" t="s">
        <v>92</v>
      </c>
    </row>
    <row r="766" spans="2:65" s="12" customFormat="1" ht="11.25">
      <c r="B766" s="148"/>
      <c r="D766" s="146" t="s">
        <v>159</v>
      </c>
      <c r="E766" s="149" t="s">
        <v>44</v>
      </c>
      <c r="F766" s="150" t="s">
        <v>1304</v>
      </c>
      <c r="H766" s="149" t="s">
        <v>44</v>
      </c>
      <c r="I766" s="151"/>
      <c r="L766" s="148"/>
      <c r="M766" s="152"/>
      <c r="T766" s="153"/>
      <c r="AT766" s="149" t="s">
        <v>159</v>
      </c>
      <c r="AU766" s="149" t="s">
        <v>92</v>
      </c>
      <c r="AV766" s="12" t="s">
        <v>90</v>
      </c>
      <c r="AW766" s="12" t="s">
        <v>42</v>
      </c>
      <c r="AX766" s="12" t="s">
        <v>82</v>
      </c>
      <c r="AY766" s="149" t="s">
        <v>146</v>
      </c>
    </row>
    <row r="767" spans="2:65" s="13" customFormat="1" ht="11.25">
      <c r="B767" s="154"/>
      <c r="D767" s="146" t="s">
        <v>159</v>
      </c>
      <c r="E767" s="155" t="s">
        <v>44</v>
      </c>
      <c r="F767" s="156" t="s">
        <v>1305</v>
      </c>
      <c r="H767" s="157">
        <v>21.42</v>
      </c>
      <c r="I767" s="158"/>
      <c r="L767" s="154"/>
      <c r="M767" s="159"/>
      <c r="T767" s="160"/>
      <c r="AT767" s="155" t="s">
        <v>159</v>
      </c>
      <c r="AU767" s="155" t="s">
        <v>92</v>
      </c>
      <c r="AV767" s="13" t="s">
        <v>92</v>
      </c>
      <c r="AW767" s="13" t="s">
        <v>42</v>
      </c>
      <c r="AX767" s="13" t="s">
        <v>82</v>
      </c>
      <c r="AY767" s="155" t="s">
        <v>146</v>
      </c>
    </row>
    <row r="768" spans="2:65" s="13" customFormat="1" ht="11.25">
      <c r="B768" s="154"/>
      <c r="D768" s="146" t="s">
        <v>159</v>
      </c>
      <c r="E768" s="155" t="s">
        <v>44</v>
      </c>
      <c r="F768" s="156" t="s">
        <v>1317</v>
      </c>
      <c r="H768" s="157">
        <v>186.19</v>
      </c>
      <c r="I768" s="158"/>
      <c r="L768" s="154"/>
      <c r="M768" s="159"/>
      <c r="T768" s="160"/>
      <c r="AT768" s="155" t="s">
        <v>159</v>
      </c>
      <c r="AU768" s="155" t="s">
        <v>92</v>
      </c>
      <c r="AV768" s="13" t="s">
        <v>92</v>
      </c>
      <c r="AW768" s="13" t="s">
        <v>42</v>
      </c>
      <c r="AX768" s="13" t="s">
        <v>82</v>
      </c>
      <c r="AY768" s="155" t="s">
        <v>146</v>
      </c>
    </row>
    <row r="769" spans="2:65" s="14" customFormat="1" ht="11.25">
      <c r="B769" s="161"/>
      <c r="D769" s="146" t="s">
        <v>159</v>
      </c>
      <c r="E769" s="162" t="s">
        <v>44</v>
      </c>
      <c r="F769" s="163" t="s">
        <v>281</v>
      </c>
      <c r="H769" s="164">
        <v>207.61</v>
      </c>
      <c r="I769" s="165"/>
      <c r="L769" s="161"/>
      <c r="M769" s="166"/>
      <c r="T769" s="167"/>
      <c r="AT769" s="162" t="s">
        <v>159</v>
      </c>
      <c r="AU769" s="162" t="s">
        <v>92</v>
      </c>
      <c r="AV769" s="14" t="s">
        <v>153</v>
      </c>
      <c r="AW769" s="14" t="s">
        <v>42</v>
      </c>
      <c r="AX769" s="14" t="s">
        <v>90</v>
      </c>
      <c r="AY769" s="162" t="s">
        <v>146</v>
      </c>
    </row>
    <row r="770" spans="2:65" s="13" customFormat="1" ht="11.25">
      <c r="B770" s="154"/>
      <c r="D770" s="146" t="s">
        <v>159</v>
      </c>
      <c r="F770" s="156" t="s">
        <v>1322</v>
      </c>
      <c r="H770" s="157">
        <v>249.13200000000001</v>
      </c>
      <c r="I770" s="158"/>
      <c r="L770" s="154"/>
      <c r="M770" s="159"/>
      <c r="T770" s="160"/>
      <c r="AT770" s="155" t="s">
        <v>159</v>
      </c>
      <c r="AU770" s="155" t="s">
        <v>92</v>
      </c>
      <c r="AV770" s="13" t="s">
        <v>92</v>
      </c>
      <c r="AW770" s="13" t="s">
        <v>4</v>
      </c>
      <c r="AX770" s="13" t="s">
        <v>90</v>
      </c>
      <c r="AY770" s="155" t="s">
        <v>146</v>
      </c>
    </row>
    <row r="771" spans="2:65" s="1" customFormat="1" ht="24.2" customHeight="1">
      <c r="B771" s="34"/>
      <c r="C771" s="178" t="s">
        <v>1323</v>
      </c>
      <c r="D771" s="178" t="s">
        <v>720</v>
      </c>
      <c r="E771" s="179" t="s">
        <v>1324</v>
      </c>
      <c r="F771" s="180" t="s">
        <v>1325</v>
      </c>
      <c r="G771" s="181" t="s">
        <v>151</v>
      </c>
      <c r="H771" s="182">
        <v>25.704000000000001</v>
      </c>
      <c r="I771" s="183"/>
      <c r="J771" s="184">
        <f>ROUND(I771*H771,2)</f>
        <v>0</v>
      </c>
      <c r="K771" s="180" t="s">
        <v>152</v>
      </c>
      <c r="L771" s="185"/>
      <c r="M771" s="186" t="s">
        <v>44</v>
      </c>
      <c r="N771" s="187" t="s">
        <v>53</v>
      </c>
      <c r="P771" s="138">
        <f>O771*H771</f>
        <v>0</v>
      </c>
      <c r="Q771" s="138">
        <v>5.4000000000000003E-3</v>
      </c>
      <c r="R771" s="138">
        <f>Q771*H771</f>
        <v>0.1388016</v>
      </c>
      <c r="S771" s="138">
        <v>0</v>
      </c>
      <c r="T771" s="139">
        <f>S771*H771</f>
        <v>0</v>
      </c>
      <c r="AR771" s="140" t="s">
        <v>361</v>
      </c>
      <c r="AT771" s="140" t="s">
        <v>720</v>
      </c>
      <c r="AU771" s="140" t="s">
        <v>92</v>
      </c>
      <c r="AY771" s="18" t="s">
        <v>146</v>
      </c>
      <c r="BE771" s="141">
        <f>IF(N771="základní",J771,0)</f>
        <v>0</v>
      </c>
      <c r="BF771" s="141">
        <f>IF(N771="snížená",J771,0)</f>
        <v>0</v>
      </c>
      <c r="BG771" s="141">
        <f>IF(N771="zákl. přenesená",J771,0)</f>
        <v>0</v>
      </c>
      <c r="BH771" s="141">
        <f>IF(N771="sníž. přenesená",J771,0)</f>
        <v>0</v>
      </c>
      <c r="BI771" s="141">
        <f>IF(N771="nulová",J771,0)</f>
        <v>0</v>
      </c>
      <c r="BJ771" s="18" t="s">
        <v>90</v>
      </c>
      <c r="BK771" s="141">
        <f>ROUND(I771*H771,2)</f>
        <v>0</v>
      </c>
      <c r="BL771" s="18" t="s">
        <v>250</v>
      </c>
      <c r="BM771" s="140" t="s">
        <v>1326</v>
      </c>
    </row>
    <row r="772" spans="2:65" s="1" customFormat="1" ht="19.5">
      <c r="B772" s="34"/>
      <c r="D772" s="146" t="s">
        <v>157</v>
      </c>
      <c r="F772" s="147" t="s">
        <v>1191</v>
      </c>
      <c r="I772" s="144"/>
      <c r="L772" s="34"/>
      <c r="M772" s="145"/>
      <c r="T772" s="55"/>
      <c r="AT772" s="18" t="s">
        <v>157</v>
      </c>
      <c r="AU772" s="18" t="s">
        <v>92</v>
      </c>
    </row>
    <row r="773" spans="2:65" s="12" customFormat="1" ht="11.25">
      <c r="B773" s="148"/>
      <c r="D773" s="146" t="s">
        <v>159</v>
      </c>
      <c r="E773" s="149" t="s">
        <v>44</v>
      </c>
      <c r="F773" s="150" t="s">
        <v>1304</v>
      </c>
      <c r="H773" s="149" t="s">
        <v>44</v>
      </c>
      <c r="I773" s="151"/>
      <c r="L773" s="148"/>
      <c r="M773" s="152"/>
      <c r="T773" s="153"/>
      <c r="AT773" s="149" t="s">
        <v>159</v>
      </c>
      <c r="AU773" s="149" t="s">
        <v>92</v>
      </c>
      <c r="AV773" s="12" t="s">
        <v>90</v>
      </c>
      <c r="AW773" s="12" t="s">
        <v>42</v>
      </c>
      <c r="AX773" s="12" t="s">
        <v>82</v>
      </c>
      <c r="AY773" s="149" t="s">
        <v>146</v>
      </c>
    </row>
    <row r="774" spans="2:65" s="13" customFormat="1" ht="11.25">
      <c r="B774" s="154"/>
      <c r="D774" s="146" t="s">
        <v>159</v>
      </c>
      <c r="E774" s="155" t="s">
        <v>44</v>
      </c>
      <c r="F774" s="156" t="s">
        <v>1305</v>
      </c>
      <c r="H774" s="157">
        <v>21.42</v>
      </c>
      <c r="I774" s="158"/>
      <c r="L774" s="154"/>
      <c r="M774" s="159"/>
      <c r="T774" s="160"/>
      <c r="AT774" s="155" t="s">
        <v>159</v>
      </c>
      <c r="AU774" s="155" t="s">
        <v>92</v>
      </c>
      <c r="AV774" s="13" t="s">
        <v>92</v>
      </c>
      <c r="AW774" s="13" t="s">
        <v>42</v>
      </c>
      <c r="AX774" s="13" t="s">
        <v>90</v>
      </c>
      <c r="AY774" s="155" t="s">
        <v>146</v>
      </c>
    </row>
    <row r="775" spans="2:65" s="13" customFormat="1" ht="11.25">
      <c r="B775" s="154"/>
      <c r="D775" s="146" t="s">
        <v>159</v>
      </c>
      <c r="F775" s="156" t="s">
        <v>1310</v>
      </c>
      <c r="H775" s="157">
        <v>25.704000000000001</v>
      </c>
      <c r="I775" s="158"/>
      <c r="L775" s="154"/>
      <c r="M775" s="159"/>
      <c r="T775" s="160"/>
      <c r="AT775" s="155" t="s">
        <v>159</v>
      </c>
      <c r="AU775" s="155" t="s">
        <v>92</v>
      </c>
      <c r="AV775" s="13" t="s">
        <v>92</v>
      </c>
      <c r="AW775" s="13" t="s">
        <v>4</v>
      </c>
      <c r="AX775" s="13" t="s">
        <v>90</v>
      </c>
      <c r="AY775" s="155" t="s">
        <v>146</v>
      </c>
    </row>
    <row r="776" spans="2:65" s="1" customFormat="1" ht="21.75" customHeight="1">
      <c r="B776" s="34"/>
      <c r="C776" s="129" t="s">
        <v>1327</v>
      </c>
      <c r="D776" s="129" t="s">
        <v>148</v>
      </c>
      <c r="E776" s="130" t="s">
        <v>1328</v>
      </c>
      <c r="F776" s="131" t="s">
        <v>1329</v>
      </c>
      <c r="G776" s="132" t="s">
        <v>151</v>
      </c>
      <c r="H776" s="133">
        <v>337.495</v>
      </c>
      <c r="I776" s="134"/>
      <c r="J776" s="135">
        <f>ROUND(I776*H776,2)</f>
        <v>0</v>
      </c>
      <c r="K776" s="131" t="s">
        <v>152</v>
      </c>
      <c r="L776" s="34"/>
      <c r="M776" s="136" t="s">
        <v>44</v>
      </c>
      <c r="N776" s="137" t="s">
        <v>53</v>
      </c>
      <c r="P776" s="138">
        <f>O776*H776</f>
        <v>0</v>
      </c>
      <c r="Q776" s="138">
        <v>0</v>
      </c>
      <c r="R776" s="138">
        <f>Q776*H776</f>
        <v>0</v>
      </c>
      <c r="S776" s="138">
        <v>0</v>
      </c>
      <c r="T776" s="139">
        <f>S776*H776</f>
        <v>0</v>
      </c>
      <c r="AR776" s="140" t="s">
        <v>250</v>
      </c>
      <c r="AT776" s="140" t="s">
        <v>148</v>
      </c>
      <c r="AU776" s="140" t="s">
        <v>92</v>
      </c>
      <c r="AY776" s="18" t="s">
        <v>146</v>
      </c>
      <c r="BE776" s="141">
        <f>IF(N776="základní",J776,0)</f>
        <v>0</v>
      </c>
      <c r="BF776" s="141">
        <f>IF(N776="snížená",J776,0)</f>
        <v>0</v>
      </c>
      <c r="BG776" s="141">
        <f>IF(N776="zákl. přenesená",J776,0)</f>
        <v>0</v>
      </c>
      <c r="BH776" s="141">
        <f>IF(N776="sníž. přenesená",J776,0)</f>
        <v>0</v>
      </c>
      <c r="BI776" s="141">
        <f>IF(N776="nulová",J776,0)</f>
        <v>0</v>
      </c>
      <c r="BJ776" s="18" t="s">
        <v>90</v>
      </c>
      <c r="BK776" s="141">
        <f>ROUND(I776*H776,2)</f>
        <v>0</v>
      </c>
      <c r="BL776" s="18" t="s">
        <v>250</v>
      </c>
      <c r="BM776" s="140" t="s">
        <v>1330</v>
      </c>
    </row>
    <row r="777" spans="2:65" s="1" customFormat="1" ht="11.25">
      <c r="B777" s="34"/>
      <c r="D777" s="142" t="s">
        <v>155</v>
      </c>
      <c r="F777" s="143" t="s">
        <v>1331</v>
      </c>
      <c r="I777" s="144"/>
      <c r="L777" s="34"/>
      <c r="M777" s="145"/>
      <c r="T777" s="55"/>
      <c r="AT777" s="18" t="s">
        <v>155</v>
      </c>
      <c r="AU777" s="18" t="s">
        <v>92</v>
      </c>
    </row>
    <row r="778" spans="2:65" s="12" customFormat="1" ht="11.25">
      <c r="B778" s="148"/>
      <c r="D778" s="146" t="s">
        <v>159</v>
      </c>
      <c r="E778" s="149" t="s">
        <v>44</v>
      </c>
      <c r="F778" s="150" t="s">
        <v>689</v>
      </c>
      <c r="H778" s="149" t="s">
        <v>44</v>
      </c>
      <c r="I778" s="151"/>
      <c r="L778" s="148"/>
      <c r="M778" s="152"/>
      <c r="T778" s="153"/>
      <c r="AT778" s="149" t="s">
        <v>159</v>
      </c>
      <c r="AU778" s="149" t="s">
        <v>92</v>
      </c>
      <c r="AV778" s="12" t="s">
        <v>90</v>
      </c>
      <c r="AW778" s="12" t="s">
        <v>42</v>
      </c>
      <c r="AX778" s="12" t="s">
        <v>82</v>
      </c>
      <c r="AY778" s="149" t="s">
        <v>146</v>
      </c>
    </row>
    <row r="779" spans="2:65" s="13" customFormat="1" ht="11.25">
      <c r="B779" s="154"/>
      <c r="D779" s="146" t="s">
        <v>159</v>
      </c>
      <c r="E779" s="155" t="s">
        <v>44</v>
      </c>
      <c r="F779" s="156" t="s">
        <v>759</v>
      </c>
      <c r="H779" s="157">
        <v>0.59499999999999997</v>
      </c>
      <c r="I779" s="158"/>
      <c r="L779" s="154"/>
      <c r="M779" s="159"/>
      <c r="T779" s="160"/>
      <c r="AT779" s="155" t="s">
        <v>159</v>
      </c>
      <c r="AU779" s="155" t="s">
        <v>92</v>
      </c>
      <c r="AV779" s="13" t="s">
        <v>92</v>
      </c>
      <c r="AW779" s="13" t="s">
        <v>42</v>
      </c>
      <c r="AX779" s="13" t="s">
        <v>82</v>
      </c>
      <c r="AY779" s="155" t="s">
        <v>146</v>
      </c>
    </row>
    <row r="780" spans="2:65" s="15" customFormat="1" ht="11.25">
      <c r="B780" s="168"/>
      <c r="D780" s="146" t="s">
        <v>159</v>
      </c>
      <c r="E780" s="169" t="s">
        <v>44</v>
      </c>
      <c r="F780" s="170" t="s">
        <v>342</v>
      </c>
      <c r="H780" s="171">
        <v>0.59499999999999997</v>
      </c>
      <c r="I780" s="172"/>
      <c r="L780" s="168"/>
      <c r="M780" s="173"/>
      <c r="T780" s="174"/>
      <c r="AT780" s="169" t="s">
        <v>159</v>
      </c>
      <c r="AU780" s="169" t="s">
        <v>92</v>
      </c>
      <c r="AV780" s="15" t="s">
        <v>169</v>
      </c>
      <c r="AW780" s="15" t="s">
        <v>42</v>
      </c>
      <c r="AX780" s="15" t="s">
        <v>82</v>
      </c>
      <c r="AY780" s="169" t="s">
        <v>146</v>
      </c>
    </row>
    <row r="781" spans="2:65" s="12" customFormat="1" ht="11.25">
      <c r="B781" s="148"/>
      <c r="D781" s="146" t="s">
        <v>159</v>
      </c>
      <c r="E781" s="149" t="s">
        <v>44</v>
      </c>
      <c r="F781" s="150" t="s">
        <v>929</v>
      </c>
      <c r="H781" s="149" t="s">
        <v>44</v>
      </c>
      <c r="I781" s="151"/>
      <c r="L781" s="148"/>
      <c r="M781" s="152"/>
      <c r="T781" s="153"/>
      <c r="AT781" s="149" t="s">
        <v>159</v>
      </c>
      <c r="AU781" s="149" t="s">
        <v>92</v>
      </c>
      <c r="AV781" s="12" t="s">
        <v>90</v>
      </c>
      <c r="AW781" s="12" t="s">
        <v>42</v>
      </c>
      <c r="AX781" s="12" t="s">
        <v>82</v>
      </c>
      <c r="AY781" s="149" t="s">
        <v>146</v>
      </c>
    </row>
    <row r="782" spans="2:65" s="13" customFormat="1" ht="11.25">
      <c r="B782" s="154"/>
      <c r="D782" s="146" t="s">
        <v>159</v>
      </c>
      <c r="E782" s="155" t="s">
        <v>44</v>
      </c>
      <c r="F782" s="156" t="s">
        <v>1025</v>
      </c>
      <c r="H782" s="157">
        <v>336.9</v>
      </c>
      <c r="I782" s="158"/>
      <c r="L782" s="154"/>
      <c r="M782" s="159"/>
      <c r="T782" s="160"/>
      <c r="AT782" s="155" t="s">
        <v>159</v>
      </c>
      <c r="AU782" s="155" t="s">
        <v>92</v>
      </c>
      <c r="AV782" s="13" t="s">
        <v>92</v>
      </c>
      <c r="AW782" s="13" t="s">
        <v>42</v>
      </c>
      <c r="AX782" s="13" t="s">
        <v>82</v>
      </c>
      <c r="AY782" s="155" t="s">
        <v>146</v>
      </c>
    </row>
    <row r="783" spans="2:65" s="15" customFormat="1" ht="11.25">
      <c r="B783" s="168"/>
      <c r="D783" s="146" t="s">
        <v>159</v>
      </c>
      <c r="E783" s="169" t="s">
        <v>44</v>
      </c>
      <c r="F783" s="170" t="s">
        <v>342</v>
      </c>
      <c r="H783" s="171">
        <v>336.9</v>
      </c>
      <c r="I783" s="172"/>
      <c r="L783" s="168"/>
      <c r="M783" s="173"/>
      <c r="T783" s="174"/>
      <c r="AT783" s="169" t="s">
        <v>159</v>
      </c>
      <c r="AU783" s="169" t="s">
        <v>92</v>
      </c>
      <c r="AV783" s="15" t="s">
        <v>169</v>
      </c>
      <c r="AW783" s="15" t="s">
        <v>42</v>
      </c>
      <c r="AX783" s="15" t="s">
        <v>82</v>
      </c>
      <c r="AY783" s="169" t="s">
        <v>146</v>
      </c>
    </row>
    <row r="784" spans="2:65" s="14" customFormat="1" ht="11.25">
      <c r="B784" s="161"/>
      <c r="D784" s="146" t="s">
        <v>159</v>
      </c>
      <c r="E784" s="162" t="s">
        <v>44</v>
      </c>
      <c r="F784" s="163" t="s">
        <v>281</v>
      </c>
      <c r="H784" s="164">
        <v>337.495</v>
      </c>
      <c r="I784" s="165"/>
      <c r="L784" s="161"/>
      <c r="M784" s="166"/>
      <c r="T784" s="167"/>
      <c r="AT784" s="162" t="s">
        <v>159</v>
      </c>
      <c r="AU784" s="162" t="s">
        <v>92</v>
      </c>
      <c r="AV784" s="14" t="s">
        <v>153</v>
      </c>
      <c r="AW784" s="14" t="s">
        <v>42</v>
      </c>
      <c r="AX784" s="14" t="s">
        <v>90</v>
      </c>
      <c r="AY784" s="162" t="s">
        <v>146</v>
      </c>
    </row>
    <row r="785" spans="2:65" s="1" customFormat="1" ht="16.5" customHeight="1">
      <c r="B785" s="34"/>
      <c r="C785" s="178" t="s">
        <v>1332</v>
      </c>
      <c r="D785" s="178" t="s">
        <v>720</v>
      </c>
      <c r="E785" s="179" t="s">
        <v>1333</v>
      </c>
      <c r="F785" s="180" t="s">
        <v>1334</v>
      </c>
      <c r="G785" s="181" t="s">
        <v>151</v>
      </c>
      <c r="H785" s="182">
        <v>404.99400000000003</v>
      </c>
      <c r="I785" s="183"/>
      <c r="J785" s="184">
        <f>ROUND(I785*H785,2)</f>
        <v>0</v>
      </c>
      <c r="K785" s="180" t="s">
        <v>44</v>
      </c>
      <c r="L785" s="185"/>
      <c r="M785" s="186" t="s">
        <v>44</v>
      </c>
      <c r="N785" s="187" t="s">
        <v>53</v>
      </c>
      <c r="P785" s="138">
        <f>O785*H785</f>
        <v>0</v>
      </c>
      <c r="Q785" s="138">
        <v>1.4999999999999999E-4</v>
      </c>
      <c r="R785" s="138">
        <f>Q785*H785</f>
        <v>6.07491E-2</v>
      </c>
      <c r="S785" s="138">
        <v>0</v>
      </c>
      <c r="T785" s="139">
        <f>S785*H785</f>
        <v>0</v>
      </c>
      <c r="AR785" s="140" t="s">
        <v>361</v>
      </c>
      <c r="AT785" s="140" t="s">
        <v>720</v>
      </c>
      <c r="AU785" s="140" t="s">
        <v>92</v>
      </c>
      <c r="AY785" s="18" t="s">
        <v>146</v>
      </c>
      <c r="BE785" s="141">
        <f>IF(N785="základní",J785,0)</f>
        <v>0</v>
      </c>
      <c r="BF785" s="141">
        <f>IF(N785="snížená",J785,0)</f>
        <v>0</v>
      </c>
      <c r="BG785" s="141">
        <f>IF(N785="zákl. přenesená",J785,0)</f>
        <v>0</v>
      </c>
      <c r="BH785" s="141">
        <f>IF(N785="sníž. přenesená",J785,0)</f>
        <v>0</v>
      </c>
      <c r="BI785" s="141">
        <f>IF(N785="nulová",J785,0)</f>
        <v>0</v>
      </c>
      <c r="BJ785" s="18" t="s">
        <v>90</v>
      </c>
      <c r="BK785" s="141">
        <f>ROUND(I785*H785,2)</f>
        <v>0</v>
      </c>
      <c r="BL785" s="18" t="s">
        <v>250</v>
      </c>
      <c r="BM785" s="140" t="s">
        <v>1335</v>
      </c>
    </row>
    <row r="786" spans="2:65" s="1" customFormat="1" ht="19.5">
      <c r="B786" s="34"/>
      <c r="D786" s="146" t="s">
        <v>157</v>
      </c>
      <c r="F786" s="147" t="s">
        <v>1191</v>
      </c>
      <c r="I786" s="144"/>
      <c r="L786" s="34"/>
      <c r="M786" s="145"/>
      <c r="T786" s="55"/>
      <c r="AT786" s="18" t="s">
        <v>157</v>
      </c>
      <c r="AU786" s="18" t="s">
        <v>92</v>
      </c>
    </row>
    <row r="787" spans="2:65" s="12" customFormat="1" ht="11.25">
      <c r="B787" s="148"/>
      <c r="D787" s="146" t="s">
        <v>159</v>
      </c>
      <c r="E787" s="149" t="s">
        <v>44</v>
      </c>
      <c r="F787" s="150" t="s">
        <v>689</v>
      </c>
      <c r="H787" s="149" t="s">
        <v>44</v>
      </c>
      <c r="I787" s="151"/>
      <c r="L787" s="148"/>
      <c r="M787" s="152"/>
      <c r="T787" s="153"/>
      <c r="AT787" s="149" t="s">
        <v>159</v>
      </c>
      <c r="AU787" s="149" t="s">
        <v>92</v>
      </c>
      <c r="AV787" s="12" t="s">
        <v>90</v>
      </c>
      <c r="AW787" s="12" t="s">
        <v>42</v>
      </c>
      <c r="AX787" s="12" t="s">
        <v>82</v>
      </c>
      <c r="AY787" s="149" t="s">
        <v>146</v>
      </c>
    </row>
    <row r="788" spans="2:65" s="13" customFormat="1" ht="11.25">
      <c r="B788" s="154"/>
      <c r="D788" s="146" t="s">
        <v>159</v>
      </c>
      <c r="E788" s="155" t="s">
        <v>44</v>
      </c>
      <c r="F788" s="156" t="s">
        <v>759</v>
      </c>
      <c r="H788" s="157">
        <v>0.59499999999999997</v>
      </c>
      <c r="I788" s="158"/>
      <c r="L788" s="154"/>
      <c r="M788" s="159"/>
      <c r="T788" s="160"/>
      <c r="AT788" s="155" t="s">
        <v>159</v>
      </c>
      <c r="AU788" s="155" t="s">
        <v>92</v>
      </c>
      <c r="AV788" s="13" t="s">
        <v>92</v>
      </c>
      <c r="AW788" s="13" t="s">
        <v>42</v>
      </c>
      <c r="AX788" s="13" t="s">
        <v>82</v>
      </c>
      <c r="AY788" s="155" t="s">
        <v>146</v>
      </c>
    </row>
    <row r="789" spans="2:65" s="15" customFormat="1" ht="11.25">
      <c r="B789" s="168"/>
      <c r="D789" s="146" t="s">
        <v>159</v>
      </c>
      <c r="E789" s="169" t="s">
        <v>44</v>
      </c>
      <c r="F789" s="170" t="s">
        <v>342</v>
      </c>
      <c r="H789" s="171">
        <v>0.59499999999999997</v>
      </c>
      <c r="I789" s="172"/>
      <c r="L789" s="168"/>
      <c r="M789" s="173"/>
      <c r="T789" s="174"/>
      <c r="AT789" s="169" t="s">
        <v>159</v>
      </c>
      <c r="AU789" s="169" t="s">
        <v>92</v>
      </c>
      <c r="AV789" s="15" t="s">
        <v>169</v>
      </c>
      <c r="AW789" s="15" t="s">
        <v>42</v>
      </c>
      <c r="AX789" s="15" t="s">
        <v>82</v>
      </c>
      <c r="AY789" s="169" t="s">
        <v>146</v>
      </c>
    </row>
    <row r="790" spans="2:65" s="12" customFormat="1" ht="11.25">
      <c r="B790" s="148"/>
      <c r="D790" s="146" t="s">
        <v>159</v>
      </c>
      <c r="E790" s="149" t="s">
        <v>44</v>
      </c>
      <c r="F790" s="150" t="s">
        <v>929</v>
      </c>
      <c r="H790" s="149" t="s">
        <v>44</v>
      </c>
      <c r="I790" s="151"/>
      <c r="L790" s="148"/>
      <c r="M790" s="152"/>
      <c r="T790" s="153"/>
      <c r="AT790" s="149" t="s">
        <v>159</v>
      </c>
      <c r="AU790" s="149" t="s">
        <v>92</v>
      </c>
      <c r="AV790" s="12" t="s">
        <v>90</v>
      </c>
      <c r="AW790" s="12" t="s">
        <v>42</v>
      </c>
      <c r="AX790" s="12" t="s">
        <v>82</v>
      </c>
      <c r="AY790" s="149" t="s">
        <v>146</v>
      </c>
    </row>
    <row r="791" spans="2:65" s="13" customFormat="1" ht="11.25">
      <c r="B791" s="154"/>
      <c r="D791" s="146" t="s">
        <v>159</v>
      </c>
      <c r="E791" s="155" t="s">
        <v>44</v>
      </c>
      <c r="F791" s="156" t="s">
        <v>1025</v>
      </c>
      <c r="H791" s="157">
        <v>336.9</v>
      </c>
      <c r="I791" s="158"/>
      <c r="L791" s="154"/>
      <c r="M791" s="159"/>
      <c r="T791" s="160"/>
      <c r="AT791" s="155" t="s">
        <v>159</v>
      </c>
      <c r="AU791" s="155" t="s">
        <v>92</v>
      </c>
      <c r="AV791" s="13" t="s">
        <v>92</v>
      </c>
      <c r="AW791" s="13" t="s">
        <v>42</v>
      </c>
      <c r="AX791" s="13" t="s">
        <v>82</v>
      </c>
      <c r="AY791" s="155" t="s">
        <v>146</v>
      </c>
    </row>
    <row r="792" spans="2:65" s="15" customFormat="1" ht="11.25">
      <c r="B792" s="168"/>
      <c r="D792" s="146" t="s">
        <v>159</v>
      </c>
      <c r="E792" s="169" t="s">
        <v>44</v>
      </c>
      <c r="F792" s="170" t="s">
        <v>342</v>
      </c>
      <c r="H792" s="171">
        <v>336.9</v>
      </c>
      <c r="I792" s="172"/>
      <c r="L792" s="168"/>
      <c r="M792" s="173"/>
      <c r="T792" s="174"/>
      <c r="AT792" s="169" t="s">
        <v>159</v>
      </c>
      <c r="AU792" s="169" t="s">
        <v>92</v>
      </c>
      <c r="AV792" s="15" t="s">
        <v>169</v>
      </c>
      <c r="AW792" s="15" t="s">
        <v>42</v>
      </c>
      <c r="AX792" s="15" t="s">
        <v>82</v>
      </c>
      <c r="AY792" s="169" t="s">
        <v>146</v>
      </c>
    </row>
    <row r="793" spans="2:65" s="14" customFormat="1" ht="11.25">
      <c r="B793" s="161"/>
      <c r="D793" s="146" t="s">
        <v>159</v>
      </c>
      <c r="E793" s="162" t="s">
        <v>44</v>
      </c>
      <c r="F793" s="163" t="s">
        <v>281</v>
      </c>
      <c r="H793" s="164">
        <v>337.495</v>
      </c>
      <c r="I793" s="165"/>
      <c r="L793" s="161"/>
      <c r="M793" s="166"/>
      <c r="T793" s="167"/>
      <c r="AT793" s="162" t="s">
        <v>159</v>
      </c>
      <c r="AU793" s="162" t="s">
        <v>92</v>
      </c>
      <c r="AV793" s="14" t="s">
        <v>153</v>
      </c>
      <c r="AW793" s="14" t="s">
        <v>42</v>
      </c>
      <c r="AX793" s="14" t="s">
        <v>90</v>
      </c>
      <c r="AY793" s="162" t="s">
        <v>146</v>
      </c>
    </row>
    <row r="794" spans="2:65" s="13" customFormat="1" ht="11.25">
      <c r="B794" s="154"/>
      <c r="D794" s="146" t="s">
        <v>159</v>
      </c>
      <c r="F794" s="156" t="s">
        <v>1336</v>
      </c>
      <c r="H794" s="157">
        <v>404.99400000000003</v>
      </c>
      <c r="I794" s="158"/>
      <c r="L794" s="154"/>
      <c r="M794" s="159"/>
      <c r="T794" s="160"/>
      <c r="AT794" s="155" t="s">
        <v>159</v>
      </c>
      <c r="AU794" s="155" t="s">
        <v>92</v>
      </c>
      <c r="AV794" s="13" t="s">
        <v>92</v>
      </c>
      <c r="AW794" s="13" t="s">
        <v>4</v>
      </c>
      <c r="AX794" s="13" t="s">
        <v>90</v>
      </c>
      <c r="AY794" s="155" t="s">
        <v>146</v>
      </c>
    </row>
    <row r="795" spans="2:65" s="1" customFormat="1" ht="24.2" customHeight="1">
      <c r="B795" s="34"/>
      <c r="C795" s="129" t="s">
        <v>1337</v>
      </c>
      <c r="D795" s="129" t="s">
        <v>148</v>
      </c>
      <c r="E795" s="130" t="s">
        <v>1338</v>
      </c>
      <c r="F795" s="131" t="s">
        <v>1339</v>
      </c>
      <c r="G795" s="132" t="s">
        <v>151</v>
      </c>
      <c r="H795" s="133">
        <v>0.59499999999999997</v>
      </c>
      <c r="I795" s="134"/>
      <c r="J795" s="135">
        <f>ROUND(I795*H795,2)</f>
        <v>0</v>
      </c>
      <c r="K795" s="131" t="s">
        <v>152</v>
      </c>
      <c r="L795" s="34"/>
      <c r="M795" s="136" t="s">
        <v>44</v>
      </c>
      <c r="N795" s="137" t="s">
        <v>53</v>
      </c>
      <c r="P795" s="138">
        <f>O795*H795</f>
        <v>0</v>
      </c>
      <c r="Q795" s="138">
        <v>0</v>
      </c>
      <c r="R795" s="138">
        <f>Q795*H795</f>
        <v>0</v>
      </c>
      <c r="S795" s="138">
        <v>0</v>
      </c>
      <c r="T795" s="139">
        <f>S795*H795</f>
        <v>0</v>
      </c>
      <c r="AR795" s="140" t="s">
        <v>250</v>
      </c>
      <c r="AT795" s="140" t="s">
        <v>148</v>
      </c>
      <c r="AU795" s="140" t="s">
        <v>92</v>
      </c>
      <c r="AY795" s="18" t="s">
        <v>146</v>
      </c>
      <c r="BE795" s="141">
        <f>IF(N795="základní",J795,0)</f>
        <v>0</v>
      </c>
      <c r="BF795" s="141">
        <f>IF(N795="snížená",J795,0)</f>
        <v>0</v>
      </c>
      <c r="BG795" s="141">
        <f>IF(N795="zákl. přenesená",J795,0)</f>
        <v>0</v>
      </c>
      <c r="BH795" s="141">
        <f>IF(N795="sníž. přenesená",J795,0)</f>
        <v>0</v>
      </c>
      <c r="BI795" s="141">
        <f>IF(N795="nulová",J795,0)</f>
        <v>0</v>
      </c>
      <c r="BJ795" s="18" t="s">
        <v>90</v>
      </c>
      <c r="BK795" s="141">
        <f>ROUND(I795*H795,2)</f>
        <v>0</v>
      </c>
      <c r="BL795" s="18" t="s">
        <v>250</v>
      </c>
      <c r="BM795" s="140" t="s">
        <v>1340</v>
      </c>
    </row>
    <row r="796" spans="2:65" s="1" customFormat="1" ht="11.25">
      <c r="B796" s="34"/>
      <c r="D796" s="142" t="s">
        <v>155</v>
      </c>
      <c r="F796" s="143" t="s">
        <v>1341</v>
      </c>
      <c r="I796" s="144"/>
      <c r="L796" s="34"/>
      <c r="M796" s="145"/>
      <c r="T796" s="55"/>
      <c r="AT796" s="18" t="s">
        <v>155</v>
      </c>
      <c r="AU796" s="18" t="s">
        <v>92</v>
      </c>
    </row>
    <row r="797" spans="2:65" s="12" customFormat="1" ht="11.25">
      <c r="B797" s="148"/>
      <c r="D797" s="146" t="s">
        <v>159</v>
      </c>
      <c r="E797" s="149" t="s">
        <v>44</v>
      </c>
      <c r="F797" s="150" t="s">
        <v>689</v>
      </c>
      <c r="H797" s="149" t="s">
        <v>44</v>
      </c>
      <c r="I797" s="151"/>
      <c r="L797" s="148"/>
      <c r="M797" s="152"/>
      <c r="T797" s="153"/>
      <c r="AT797" s="149" t="s">
        <v>159</v>
      </c>
      <c r="AU797" s="149" t="s">
        <v>92</v>
      </c>
      <c r="AV797" s="12" t="s">
        <v>90</v>
      </c>
      <c r="AW797" s="12" t="s">
        <v>42</v>
      </c>
      <c r="AX797" s="12" t="s">
        <v>82</v>
      </c>
      <c r="AY797" s="149" t="s">
        <v>146</v>
      </c>
    </row>
    <row r="798" spans="2:65" s="13" customFormat="1" ht="11.25">
      <c r="B798" s="154"/>
      <c r="D798" s="146" t="s">
        <v>159</v>
      </c>
      <c r="E798" s="155" t="s">
        <v>44</v>
      </c>
      <c r="F798" s="156" t="s">
        <v>759</v>
      </c>
      <c r="H798" s="157">
        <v>0.59499999999999997</v>
      </c>
      <c r="I798" s="158"/>
      <c r="L798" s="154"/>
      <c r="M798" s="159"/>
      <c r="T798" s="160"/>
      <c r="AT798" s="155" t="s">
        <v>159</v>
      </c>
      <c r="AU798" s="155" t="s">
        <v>92</v>
      </c>
      <c r="AV798" s="13" t="s">
        <v>92</v>
      </c>
      <c r="AW798" s="13" t="s">
        <v>42</v>
      </c>
      <c r="AX798" s="13" t="s">
        <v>90</v>
      </c>
      <c r="AY798" s="155" t="s">
        <v>146</v>
      </c>
    </row>
    <row r="799" spans="2:65" s="1" customFormat="1" ht="24.2" customHeight="1">
      <c r="B799" s="34"/>
      <c r="C799" s="129" t="s">
        <v>1342</v>
      </c>
      <c r="D799" s="129" t="s">
        <v>148</v>
      </c>
      <c r="E799" s="130" t="s">
        <v>1343</v>
      </c>
      <c r="F799" s="131" t="s">
        <v>1344</v>
      </c>
      <c r="G799" s="132" t="s">
        <v>295</v>
      </c>
      <c r="H799" s="133">
        <v>6.258</v>
      </c>
      <c r="I799" s="134"/>
      <c r="J799" s="135">
        <f>ROUND(I799*H799,2)</f>
        <v>0</v>
      </c>
      <c r="K799" s="131" t="s">
        <v>152</v>
      </c>
      <c r="L799" s="34"/>
      <c r="M799" s="136" t="s">
        <v>44</v>
      </c>
      <c r="N799" s="137" t="s">
        <v>53</v>
      </c>
      <c r="P799" s="138">
        <f>O799*H799</f>
        <v>0</v>
      </c>
      <c r="Q799" s="138">
        <v>0</v>
      </c>
      <c r="R799" s="138">
        <f>Q799*H799</f>
        <v>0</v>
      </c>
      <c r="S799" s="138">
        <v>0</v>
      </c>
      <c r="T799" s="139">
        <f>S799*H799</f>
        <v>0</v>
      </c>
      <c r="AR799" s="140" t="s">
        <v>250</v>
      </c>
      <c r="AT799" s="140" t="s">
        <v>148</v>
      </c>
      <c r="AU799" s="140" t="s">
        <v>92</v>
      </c>
      <c r="AY799" s="18" t="s">
        <v>146</v>
      </c>
      <c r="BE799" s="141">
        <f>IF(N799="základní",J799,0)</f>
        <v>0</v>
      </c>
      <c r="BF799" s="141">
        <f>IF(N799="snížená",J799,0)</f>
        <v>0</v>
      </c>
      <c r="BG799" s="141">
        <f>IF(N799="zákl. přenesená",J799,0)</f>
        <v>0</v>
      </c>
      <c r="BH799" s="141">
        <f>IF(N799="sníž. přenesená",J799,0)</f>
        <v>0</v>
      </c>
      <c r="BI799" s="141">
        <f>IF(N799="nulová",J799,0)</f>
        <v>0</v>
      </c>
      <c r="BJ799" s="18" t="s">
        <v>90</v>
      </c>
      <c r="BK799" s="141">
        <f>ROUND(I799*H799,2)</f>
        <v>0</v>
      </c>
      <c r="BL799" s="18" t="s">
        <v>250</v>
      </c>
      <c r="BM799" s="140" t="s">
        <v>1345</v>
      </c>
    </row>
    <row r="800" spans="2:65" s="1" customFormat="1" ht="11.25">
      <c r="B800" s="34"/>
      <c r="D800" s="142" t="s">
        <v>155</v>
      </c>
      <c r="F800" s="143" t="s">
        <v>1346</v>
      </c>
      <c r="I800" s="144"/>
      <c r="L800" s="34"/>
      <c r="M800" s="145"/>
      <c r="T800" s="55"/>
      <c r="AT800" s="18" t="s">
        <v>155</v>
      </c>
      <c r="AU800" s="18" t="s">
        <v>92</v>
      </c>
    </row>
    <row r="801" spans="2:65" s="11" customFormat="1" ht="22.9" customHeight="1">
      <c r="B801" s="117"/>
      <c r="D801" s="118" t="s">
        <v>81</v>
      </c>
      <c r="E801" s="127" t="s">
        <v>369</v>
      </c>
      <c r="F801" s="127" t="s">
        <v>370</v>
      </c>
      <c r="I801" s="120"/>
      <c r="J801" s="128">
        <f>BK801</f>
        <v>0</v>
      </c>
      <c r="L801" s="117"/>
      <c r="M801" s="122"/>
      <c r="P801" s="123">
        <f>SUM(P802:P862)</f>
        <v>0</v>
      </c>
      <c r="R801" s="123">
        <f>SUM(R802:R862)</f>
        <v>2.5605480000000003</v>
      </c>
      <c r="T801" s="124">
        <f>SUM(T802:T862)</f>
        <v>0</v>
      </c>
      <c r="AR801" s="118" t="s">
        <v>92</v>
      </c>
      <c r="AT801" s="125" t="s">
        <v>81</v>
      </c>
      <c r="AU801" s="125" t="s">
        <v>90</v>
      </c>
      <c r="AY801" s="118" t="s">
        <v>146</v>
      </c>
      <c r="BK801" s="126">
        <f>SUM(BK802:BK862)</f>
        <v>0</v>
      </c>
    </row>
    <row r="802" spans="2:65" s="1" customFormat="1" ht="24.2" customHeight="1">
      <c r="B802" s="34"/>
      <c r="C802" s="129" t="s">
        <v>21</v>
      </c>
      <c r="D802" s="129" t="s">
        <v>148</v>
      </c>
      <c r="E802" s="130" t="s">
        <v>1347</v>
      </c>
      <c r="F802" s="131" t="s">
        <v>1348</v>
      </c>
      <c r="G802" s="132" t="s">
        <v>151</v>
      </c>
      <c r="H802" s="133">
        <v>336.9</v>
      </c>
      <c r="I802" s="134"/>
      <c r="J802" s="135">
        <f>ROUND(I802*H802,2)</f>
        <v>0</v>
      </c>
      <c r="K802" s="131" t="s">
        <v>152</v>
      </c>
      <c r="L802" s="34"/>
      <c r="M802" s="136" t="s">
        <v>44</v>
      </c>
      <c r="N802" s="137" t="s">
        <v>53</v>
      </c>
      <c r="P802" s="138">
        <f>O802*H802</f>
        <v>0</v>
      </c>
      <c r="Q802" s="138">
        <v>1E-4</v>
      </c>
      <c r="R802" s="138">
        <f>Q802*H802</f>
        <v>3.3689999999999998E-2</v>
      </c>
      <c r="S802" s="138">
        <v>0</v>
      </c>
      <c r="T802" s="139">
        <f>S802*H802</f>
        <v>0</v>
      </c>
      <c r="AR802" s="140" t="s">
        <v>250</v>
      </c>
      <c r="AT802" s="140" t="s">
        <v>148</v>
      </c>
      <c r="AU802" s="140" t="s">
        <v>92</v>
      </c>
      <c r="AY802" s="18" t="s">
        <v>146</v>
      </c>
      <c r="BE802" s="141">
        <f>IF(N802="základní",J802,0)</f>
        <v>0</v>
      </c>
      <c r="BF802" s="141">
        <f>IF(N802="snížená",J802,0)</f>
        <v>0</v>
      </c>
      <c r="BG802" s="141">
        <f>IF(N802="zákl. přenesená",J802,0)</f>
        <v>0</v>
      </c>
      <c r="BH802" s="141">
        <f>IF(N802="sníž. přenesená",J802,0)</f>
        <v>0</v>
      </c>
      <c r="BI802" s="141">
        <f>IF(N802="nulová",J802,0)</f>
        <v>0</v>
      </c>
      <c r="BJ802" s="18" t="s">
        <v>90</v>
      </c>
      <c r="BK802" s="141">
        <f>ROUND(I802*H802,2)</f>
        <v>0</v>
      </c>
      <c r="BL802" s="18" t="s">
        <v>250</v>
      </c>
      <c r="BM802" s="140" t="s">
        <v>1349</v>
      </c>
    </row>
    <row r="803" spans="2:65" s="1" customFormat="1" ht="11.25">
      <c r="B803" s="34"/>
      <c r="D803" s="142" t="s">
        <v>155</v>
      </c>
      <c r="F803" s="143" t="s">
        <v>1350</v>
      </c>
      <c r="I803" s="144"/>
      <c r="L803" s="34"/>
      <c r="M803" s="145"/>
      <c r="T803" s="55"/>
      <c r="AT803" s="18" t="s">
        <v>155</v>
      </c>
      <c r="AU803" s="18" t="s">
        <v>92</v>
      </c>
    </row>
    <row r="804" spans="2:65" s="12" customFormat="1" ht="11.25">
      <c r="B804" s="148"/>
      <c r="D804" s="146" t="s">
        <v>159</v>
      </c>
      <c r="E804" s="149" t="s">
        <v>44</v>
      </c>
      <c r="F804" s="150" t="s">
        <v>929</v>
      </c>
      <c r="H804" s="149" t="s">
        <v>44</v>
      </c>
      <c r="I804" s="151"/>
      <c r="L804" s="148"/>
      <c r="M804" s="152"/>
      <c r="T804" s="153"/>
      <c r="AT804" s="149" t="s">
        <v>159</v>
      </c>
      <c r="AU804" s="149" t="s">
        <v>92</v>
      </c>
      <c r="AV804" s="12" t="s">
        <v>90</v>
      </c>
      <c r="AW804" s="12" t="s">
        <v>42</v>
      </c>
      <c r="AX804" s="12" t="s">
        <v>82</v>
      </c>
      <c r="AY804" s="149" t="s">
        <v>146</v>
      </c>
    </row>
    <row r="805" spans="2:65" s="13" customFormat="1" ht="11.25">
      <c r="B805" s="154"/>
      <c r="D805" s="146" t="s">
        <v>159</v>
      </c>
      <c r="E805" s="155" t="s">
        <v>44</v>
      </c>
      <c r="F805" s="156" t="s">
        <v>1025</v>
      </c>
      <c r="H805" s="157">
        <v>336.9</v>
      </c>
      <c r="I805" s="158"/>
      <c r="L805" s="154"/>
      <c r="M805" s="159"/>
      <c r="T805" s="160"/>
      <c r="AT805" s="155" t="s">
        <v>159</v>
      </c>
      <c r="AU805" s="155" t="s">
        <v>92</v>
      </c>
      <c r="AV805" s="13" t="s">
        <v>92</v>
      </c>
      <c r="AW805" s="13" t="s">
        <v>42</v>
      </c>
      <c r="AX805" s="13" t="s">
        <v>90</v>
      </c>
      <c r="AY805" s="155" t="s">
        <v>146</v>
      </c>
    </row>
    <row r="806" spans="2:65" s="1" customFormat="1" ht="16.5" customHeight="1">
      <c r="B806" s="34"/>
      <c r="C806" s="178" t="s">
        <v>1351</v>
      </c>
      <c r="D806" s="178" t="s">
        <v>720</v>
      </c>
      <c r="E806" s="179" t="s">
        <v>1352</v>
      </c>
      <c r="F806" s="180" t="s">
        <v>1353</v>
      </c>
      <c r="G806" s="181" t="s">
        <v>151</v>
      </c>
      <c r="H806" s="182">
        <v>638.28</v>
      </c>
      <c r="I806" s="183"/>
      <c r="J806" s="184">
        <f>ROUND(I806*H806,2)</f>
        <v>0</v>
      </c>
      <c r="K806" s="180" t="s">
        <v>152</v>
      </c>
      <c r="L806" s="185"/>
      <c r="M806" s="186" t="s">
        <v>44</v>
      </c>
      <c r="N806" s="187" t="s">
        <v>53</v>
      </c>
      <c r="P806" s="138">
        <f>O806*H806</f>
        <v>0</v>
      </c>
      <c r="Q806" s="138">
        <v>3.2499999999999999E-3</v>
      </c>
      <c r="R806" s="138">
        <f>Q806*H806</f>
        <v>2.0744099999999999</v>
      </c>
      <c r="S806" s="138">
        <v>0</v>
      </c>
      <c r="T806" s="139">
        <f>S806*H806</f>
        <v>0</v>
      </c>
      <c r="AR806" s="140" t="s">
        <v>361</v>
      </c>
      <c r="AT806" s="140" t="s">
        <v>720</v>
      </c>
      <c r="AU806" s="140" t="s">
        <v>92</v>
      </c>
      <c r="AY806" s="18" t="s">
        <v>146</v>
      </c>
      <c r="BE806" s="141">
        <f>IF(N806="základní",J806,0)</f>
        <v>0</v>
      </c>
      <c r="BF806" s="141">
        <f>IF(N806="snížená",J806,0)</f>
        <v>0</v>
      </c>
      <c r="BG806" s="141">
        <f>IF(N806="zákl. přenesená",J806,0)</f>
        <v>0</v>
      </c>
      <c r="BH806" s="141">
        <f>IF(N806="sníž. přenesená",J806,0)</f>
        <v>0</v>
      </c>
      <c r="BI806" s="141">
        <f>IF(N806="nulová",J806,0)</f>
        <v>0</v>
      </c>
      <c r="BJ806" s="18" t="s">
        <v>90</v>
      </c>
      <c r="BK806" s="141">
        <f>ROUND(I806*H806,2)</f>
        <v>0</v>
      </c>
      <c r="BL806" s="18" t="s">
        <v>250</v>
      </c>
      <c r="BM806" s="140" t="s">
        <v>1354</v>
      </c>
    </row>
    <row r="807" spans="2:65" s="1" customFormat="1" ht="19.5">
      <c r="B807" s="34"/>
      <c r="D807" s="146" t="s">
        <v>157</v>
      </c>
      <c r="F807" s="147" t="s">
        <v>956</v>
      </c>
      <c r="I807" s="144"/>
      <c r="L807" s="34"/>
      <c r="M807" s="145"/>
      <c r="T807" s="55"/>
      <c r="AT807" s="18" t="s">
        <v>157</v>
      </c>
      <c r="AU807" s="18" t="s">
        <v>92</v>
      </c>
    </row>
    <row r="808" spans="2:65" s="12" customFormat="1" ht="11.25">
      <c r="B808" s="148"/>
      <c r="D808" s="146" t="s">
        <v>159</v>
      </c>
      <c r="E808" s="149" t="s">
        <v>44</v>
      </c>
      <c r="F808" s="150" t="s">
        <v>929</v>
      </c>
      <c r="H808" s="149" t="s">
        <v>44</v>
      </c>
      <c r="I808" s="151"/>
      <c r="L808" s="148"/>
      <c r="M808" s="152"/>
      <c r="T808" s="153"/>
      <c r="AT808" s="149" t="s">
        <v>159</v>
      </c>
      <c r="AU808" s="149" t="s">
        <v>92</v>
      </c>
      <c r="AV808" s="12" t="s">
        <v>90</v>
      </c>
      <c r="AW808" s="12" t="s">
        <v>42</v>
      </c>
      <c r="AX808" s="12" t="s">
        <v>82</v>
      </c>
      <c r="AY808" s="149" t="s">
        <v>146</v>
      </c>
    </row>
    <row r="809" spans="2:65" s="13" customFormat="1" ht="11.25">
      <c r="B809" s="154"/>
      <c r="D809" s="146" t="s">
        <v>159</v>
      </c>
      <c r="E809" s="155" t="s">
        <v>44</v>
      </c>
      <c r="F809" s="156" t="s">
        <v>1355</v>
      </c>
      <c r="H809" s="157">
        <v>607.88599999999997</v>
      </c>
      <c r="I809" s="158"/>
      <c r="L809" s="154"/>
      <c r="M809" s="159"/>
      <c r="T809" s="160"/>
      <c r="AT809" s="155" t="s">
        <v>159</v>
      </c>
      <c r="AU809" s="155" t="s">
        <v>92</v>
      </c>
      <c r="AV809" s="13" t="s">
        <v>92</v>
      </c>
      <c r="AW809" s="13" t="s">
        <v>42</v>
      </c>
      <c r="AX809" s="13" t="s">
        <v>90</v>
      </c>
      <c r="AY809" s="155" t="s">
        <v>146</v>
      </c>
    </row>
    <row r="810" spans="2:65" s="13" customFormat="1" ht="11.25">
      <c r="B810" s="154"/>
      <c r="D810" s="146" t="s">
        <v>159</v>
      </c>
      <c r="F810" s="156" t="s">
        <v>1356</v>
      </c>
      <c r="H810" s="157">
        <v>638.28</v>
      </c>
      <c r="I810" s="158"/>
      <c r="L810" s="154"/>
      <c r="M810" s="159"/>
      <c r="T810" s="160"/>
      <c r="AT810" s="155" t="s">
        <v>159</v>
      </c>
      <c r="AU810" s="155" t="s">
        <v>92</v>
      </c>
      <c r="AV810" s="13" t="s">
        <v>92</v>
      </c>
      <c r="AW810" s="13" t="s">
        <v>4</v>
      </c>
      <c r="AX810" s="13" t="s">
        <v>90</v>
      </c>
      <c r="AY810" s="155" t="s">
        <v>146</v>
      </c>
    </row>
    <row r="811" spans="2:65" s="1" customFormat="1" ht="16.5" customHeight="1">
      <c r="B811" s="34"/>
      <c r="C811" s="178" t="s">
        <v>1357</v>
      </c>
      <c r="D811" s="178" t="s">
        <v>720</v>
      </c>
      <c r="E811" s="179" t="s">
        <v>1358</v>
      </c>
      <c r="F811" s="180" t="s">
        <v>1359</v>
      </c>
      <c r="G811" s="181" t="s">
        <v>151</v>
      </c>
      <c r="H811" s="182">
        <v>34.604999999999997</v>
      </c>
      <c r="I811" s="183"/>
      <c r="J811" s="184">
        <f>ROUND(I811*H811,2)</f>
        <v>0</v>
      </c>
      <c r="K811" s="180" t="s">
        <v>152</v>
      </c>
      <c r="L811" s="185"/>
      <c r="M811" s="186" t="s">
        <v>44</v>
      </c>
      <c r="N811" s="187" t="s">
        <v>53</v>
      </c>
      <c r="P811" s="138">
        <f>O811*H811</f>
        <v>0</v>
      </c>
      <c r="Q811" s="138">
        <v>4.1999999999999997E-3</v>
      </c>
      <c r="R811" s="138">
        <f>Q811*H811</f>
        <v>0.14534099999999997</v>
      </c>
      <c r="S811" s="138">
        <v>0</v>
      </c>
      <c r="T811" s="139">
        <f>S811*H811</f>
        <v>0</v>
      </c>
      <c r="AR811" s="140" t="s">
        <v>361</v>
      </c>
      <c r="AT811" s="140" t="s">
        <v>720</v>
      </c>
      <c r="AU811" s="140" t="s">
        <v>92</v>
      </c>
      <c r="AY811" s="18" t="s">
        <v>146</v>
      </c>
      <c r="BE811" s="141">
        <f>IF(N811="základní",J811,0)</f>
        <v>0</v>
      </c>
      <c r="BF811" s="141">
        <f>IF(N811="snížená",J811,0)</f>
        <v>0</v>
      </c>
      <c r="BG811" s="141">
        <f>IF(N811="zákl. přenesená",J811,0)</f>
        <v>0</v>
      </c>
      <c r="BH811" s="141">
        <f>IF(N811="sníž. přenesená",J811,0)</f>
        <v>0</v>
      </c>
      <c r="BI811" s="141">
        <f>IF(N811="nulová",J811,0)</f>
        <v>0</v>
      </c>
      <c r="BJ811" s="18" t="s">
        <v>90</v>
      </c>
      <c r="BK811" s="141">
        <f>ROUND(I811*H811,2)</f>
        <v>0</v>
      </c>
      <c r="BL811" s="18" t="s">
        <v>250</v>
      </c>
      <c r="BM811" s="140" t="s">
        <v>1360</v>
      </c>
    </row>
    <row r="812" spans="2:65" s="1" customFormat="1" ht="19.5">
      <c r="B812" s="34"/>
      <c r="D812" s="146" t="s">
        <v>157</v>
      </c>
      <c r="F812" s="147" t="s">
        <v>956</v>
      </c>
      <c r="I812" s="144"/>
      <c r="L812" s="34"/>
      <c r="M812" s="145"/>
      <c r="T812" s="55"/>
      <c r="AT812" s="18" t="s">
        <v>157</v>
      </c>
      <c r="AU812" s="18" t="s">
        <v>92</v>
      </c>
    </row>
    <row r="813" spans="2:65" s="12" customFormat="1" ht="11.25">
      <c r="B813" s="148"/>
      <c r="D813" s="146" t="s">
        <v>159</v>
      </c>
      <c r="E813" s="149" t="s">
        <v>44</v>
      </c>
      <c r="F813" s="150" t="s">
        <v>929</v>
      </c>
      <c r="H813" s="149" t="s">
        <v>44</v>
      </c>
      <c r="I813" s="151"/>
      <c r="L813" s="148"/>
      <c r="M813" s="152"/>
      <c r="T813" s="153"/>
      <c r="AT813" s="149" t="s">
        <v>159</v>
      </c>
      <c r="AU813" s="149" t="s">
        <v>92</v>
      </c>
      <c r="AV813" s="12" t="s">
        <v>90</v>
      </c>
      <c r="AW813" s="12" t="s">
        <v>42</v>
      </c>
      <c r="AX813" s="12" t="s">
        <v>82</v>
      </c>
      <c r="AY813" s="149" t="s">
        <v>146</v>
      </c>
    </row>
    <row r="814" spans="2:65" s="13" customFormat="1" ht="11.25">
      <c r="B814" s="154"/>
      <c r="D814" s="146" t="s">
        <v>159</v>
      </c>
      <c r="E814" s="155" t="s">
        <v>44</v>
      </c>
      <c r="F814" s="156" t="s">
        <v>1361</v>
      </c>
      <c r="H814" s="157">
        <v>32.957000000000001</v>
      </c>
      <c r="I814" s="158"/>
      <c r="L814" s="154"/>
      <c r="M814" s="159"/>
      <c r="T814" s="160"/>
      <c r="AT814" s="155" t="s">
        <v>159</v>
      </c>
      <c r="AU814" s="155" t="s">
        <v>92</v>
      </c>
      <c r="AV814" s="13" t="s">
        <v>92</v>
      </c>
      <c r="AW814" s="13" t="s">
        <v>42</v>
      </c>
      <c r="AX814" s="13" t="s">
        <v>90</v>
      </c>
      <c r="AY814" s="155" t="s">
        <v>146</v>
      </c>
    </row>
    <row r="815" spans="2:65" s="13" customFormat="1" ht="11.25">
      <c r="B815" s="154"/>
      <c r="D815" s="146" t="s">
        <v>159</v>
      </c>
      <c r="F815" s="156" t="s">
        <v>1362</v>
      </c>
      <c r="H815" s="157">
        <v>34.604999999999997</v>
      </c>
      <c r="I815" s="158"/>
      <c r="L815" s="154"/>
      <c r="M815" s="159"/>
      <c r="T815" s="160"/>
      <c r="AT815" s="155" t="s">
        <v>159</v>
      </c>
      <c r="AU815" s="155" t="s">
        <v>92</v>
      </c>
      <c r="AV815" s="13" t="s">
        <v>92</v>
      </c>
      <c r="AW815" s="13" t="s">
        <v>4</v>
      </c>
      <c r="AX815" s="13" t="s">
        <v>90</v>
      </c>
      <c r="AY815" s="155" t="s">
        <v>146</v>
      </c>
    </row>
    <row r="816" spans="2:65" s="1" customFormat="1" ht="16.5" customHeight="1">
      <c r="B816" s="34"/>
      <c r="C816" s="178" t="s">
        <v>1363</v>
      </c>
      <c r="D816" s="178" t="s">
        <v>720</v>
      </c>
      <c r="E816" s="179" t="s">
        <v>1364</v>
      </c>
      <c r="F816" s="180" t="s">
        <v>1365</v>
      </c>
      <c r="G816" s="181" t="s">
        <v>151</v>
      </c>
      <c r="H816" s="182">
        <v>34.604999999999997</v>
      </c>
      <c r="I816" s="183"/>
      <c r="J816" s="184">
        <f>ROUND(I816*H816,2)</f>
        <v>0</v>
      </c>
      <c r="K816" s="180" t="s">
        <v>152</v>
      </c>
      <c r="L816" s="185"/>
      <c r="M816" s="186" t="s">
        <v>44</v>
      </c>
      <c r="N816" s="187" t="s">
        <v>53</v>
      </c>
      <c r="P816" s="138">
        <f>O816*H816</f>
        <v>0</v>
      </c>
      <c r="Q816" s="138">
        <v>3.5999999999999999E-3</v>
      </c>
      <c r="R816" s="138">
        <f>Q816*H816</f>
        <v>0.12457799999999998</v>
      </c>
      <c r="S816" s="138">
        <v>0</v>
      </c>
      <c r="T816" s="139">
        <f>S816*H816</f>
        <v>0</v>
      </c>
      <c r="AR816" s="140" t="s">
        <v>361</v>
      </c>
      <c r="AT816" s="140" t="s">
        <v>720</v>
      </c>
      <c r="AU816" s="140" t="s">
        <v>92</v>
      </c>
      <c r="AY816" s="18" t="s">
        <v>146</v>
      </c>
      <c r="BE816" s="141">
        <f>IF(N816="základní",J816,0)</f>
        <v>0</v>
      </c>
      <c r="BF816" s="141">
        <f>IF(N816="snížená",J816,0)</f>
        <v>0</v>
      </c>
      <c r="BG816" s="141">
        <f>IF(N816="zákl. přenesená",J816,0)</f>
        <v>0</v>
      </c>
      <c r="BH816" s="141">
        <f>IF(N816="sníž. přenesená",J816,0)</f>
        <v>0</v>
      </c>
      <c r="BI816" s="141">
        <f>IF(N816="nulová",J816,0)</f>
        <v>0</v>
      </c>
      <c r="BJ816" s="18" t="s">
        <v>90</v>
      </c>
      <c r="BK816" s="141">
        <f>ROUND(I816*H816,2)</f>
        <v>0</v>
      </c>
      <c r="BL816" s="18" t="s">
        <v>250</v>
      </c>
      <c r="BM816" s="140" t="s">
        <v>1366</v>
      </c>
    </row>
    <row r="817" spans="2:65" s="1" customFormat="1" ht="19.5">
      <c r="B817" s="34"/>
      <c r="D817" s="146" t="s">
        <v>157</v>
      </c>
      <c r="F817" s="147" t="s">
        <v>956</v>
      </c>
      <c r="I817" s="144"/>
      <c r="L817" s="34"/>
      <c r="M817" s="145"/>
      <c r="T817" s="55"/>
      <c r="AT817" s="18" t="s">
        <v>157</v>
      </c>
      <c r="AU817" s="18" t="s">
        <v>92</v>
      </c>
    </row>
    <row r="818" spans="2:65" s="12" customFormat="1" ht="11.25">
      <c r="B818" s="148"/>
      <c r="D818" s="146" t="s">
        <v>159</v>
      </c>
      <c r="E818" s="149" t="s">
        <v>44</v>
      </c>
      <c r="F818" s="150" t="s">
        <v>929</v>
      </c>
      <c r="H818" s="149" t="s">
        <v>44</v>
      </c>
      <c r="I818" s="151"/>
      <c r="L818" s="148"/>
      <c r="M818" s="152"/>
      <c r="T818" s="153"/>
      <c r="AT818" s="149" t="s">
        <v>159</v>
      </c>
      <c r="AU818" s="149" t="s">
        <v>92</v>
      </c>
      <c r="AV818" s="12" t="s">
        <v>90</v>
      </c>
      <c r="AW818" s="12" t="s">
        <v>42</v>
      </c>
      <c r="AX818" s="12" t="s">
        <v>82</v>
      </c>
      <c r="AY818" s="149" t="s">
        <v>146</v>
      </c>
    </row>
    <row r="819" spans="2:65" s="13" customFormat="1" ht="11.25">
      <c r="B819" s="154"/>
      <c r="D819" s="146" t="s">
        <v>159</v>
      </c>
      <c r="E819" s="155" t="s">
        <v>44</v>
      </c>
      <c r="F819" s="156" t="s">
        <v>1361</v>
      </c>
      <c r="H819" s="157">
        <v>32.957000000000001</v>
      </c>
      <c r="I819" s="158"/>
      <c r="L819" s="154"/>
      <c r="M819" s="159"/>
      <c r="T819" s="160"/>
      <c r="AT819" s="155" t="s">
        <v>159</v>
      </c>
      <c r="AU819" s="155" t="s">
        <v>92</v>
      </c>
      <c r="AV819" s="13" t="s">
        <v>92</v>
      </c>
      <c r="AW819" s="13" t="s">
        <v>42</v>
      </c>
      <c r="AX819" s="13" t="s">
        <v>90</v>
      </c>
      <c r="AY819" s="155" t="s">
        <v>146</v>
      </c>
    </row>
    <row r="820" spans="2:65" s="13" customFormat="1" ht="11.25">
      <c r="B820" s="154"/>
      <c r="D820" s="146" t="s">
        <v>159</v>
      </c>
      <c r="F820" s="156" t="s">
        <v>1362</v>
      </c>
      <c r="H820" s="157">
        <v>34.604999999999997</v>
      </c>
      <c r="I820" s="158"/>
      <c r="L820" s="154"/>
      <c r="M820" s="159"/>
      <c r="T820" s="160"/>
      <c r="AT820" s="155" t="s">
        <v>159</v>
      </c>
      <c r="AU820" s="155" t="s">
        <v>92</v>
      </c>
      <c r="AV820" s="13" t="s">
        <v>92</v>
      </c>
      <c r="AW820" s="13" t="s">
        <v>4</v>
      </c>
      <c r="AX820" s="13" t="s">
        <v>90</v>
      </c>
      <c r="AY820" s="155" t="s">
        <v>146</v>
      </c>
    </row>
    <row r="821" spans="2:65" s="1" customFormat="1" ht="16.5" customHeight="1">
      <c r="B821" s="34"/>
      <c r="C821" s="129" t="s">
        <v>1367</v>
      </c>
      <c r="D821" s="129" t="s">
        <v>148</v>
      </c>
      <c r="E821" s="130" t="s">
        <v>1368</v>
      </c>
      <c r="F821" s="131" t="s">
        <v>1369</v>
      </c>
      <c r="G821" s="132" t="s">
        <v>151</v>
      </c>
      <c r="H821" s="133">
        <v>7.44</v>
      </c>
      <c r="I821" s="134"/>
      <c r="J821" s="135">
        <f>ROUND(I821*H821,2)</f>
        <v>0</v>
      </c>
      <c r="K821" s="131" t="s">
        <v>152</v>
      </c>
      <c r="L821" s="34"/>
      <c r="M821" s="136" t="s">
        <v>44</v>
      </c>
      <c r="N821" s="137" t="s">
        <v>53</v>
      </c>
      <c r="P821" s="138">
        <f>O821*H821</f>
        <v>0</v>
      </c>
      <c r="Q821" s="138">
        <v>0</v>
      </c>
      <c r="R821" s="138">
        <f>Q821*H821</f>
        <v>0</v>
      </c>
      <c r="S821" s="138">
        <v>0</v>
      </c>
      <c r="T821" s="139">
        <f>S821*H821</f>
        <v>0</v>
      </c>
      <c r="AR821" s="140" t="s">
        <v>250</v>
      </c>
      <c r="AT821" s="140" t="s">
        <v>148</v>
      </c>
      <c r="AU821" s="140" t="s">
        <v>92</v>
      </c>
      <c r="AY821" s="18" t="s">
        <v>146</v>
      </c>
      <c r="BE821" s="141">
        <f>IF(N821="základní",J821,0)</f>
        <v>0</v>
      </c>
      <c r="BF821" s="141">
        <f>IF(N821="snížená",J821,0)</f>
        <v>0</v>
      </c>
      <c r="BG821" s="141">
        <f>IF(N821="zákl. přenesená",J821,0)</f>
        <v>0</v>
      </c>
      <c r="BH821" s="141">
        <f>IF(N821="sníž. přenesená",J821,0)</f>
        <v>0</v>
      </c>
      <c r="BI821" s="141">
        <f>IF(N821="nulová",J821,0)</f>
        <v>0</v>
      </c>
      <c r="BJ821" s="18" t="s">
        <v>90</v>
      </c>
      <c r="BK821" s="141">
        <f>ROUND(I821*H821,2)</f>
        <v>0</v>
      </c>
      <c r="BL821" s="18" t="s">
        <v>250</v>
      </c>
      <c r="BM821" s="140" t="s">
        <v>1370</v>
      </c>
    </row>
    <row r="822" spans="2:65" s="1" customFormat="1" ht="11.25">
      <c r="B822" s="34"/>
      <c r="D822" s="142" t="s">
        <v>155</v>
      </c>
      <c r="F822" s="143" t="s">
        <v>1371</v>
      </c>
      <c r="I822" s="144"/>
      <c r="L822" s="34"/>
      <c r="M822" s="145"/>
      <c r="T822" s="55"/>
      <c r="AT822" s="18" t="s">
        <v>155</v>
      </c>
      <c r="AU822" s="18" t="s">
        <v>92</v>
      </c>
    </row>
    <row r="823" spans="2:65" s="12" customFormat="1" ht="11.25">
      <c r="B823" s="148"/>
      <c r="D823" s="146" t="s">
        <v>159</v>
      </c>
      <c r="E823" s="149" t="s">
        <v>44</v>
      </c>
      <c r="F823" s="150" t="s">
        <v>880</v>
      </c>
      <c r="H823" s="149" t="s">
        <v>44</v>
      </c>
      <c r="I823" s="151"/>
      <c r="L823" s="148"/>
      <c r="M823" s="152"/>
      <c r="T823" s="153"/>
      <c r="AT823" s="149" t="s">
        <v>159</v>
      </c>
      <c r="AU823" s="149" t="s">
        <v>92</v>
      </c>
      <c r="AV823" s="12" t="s">
        <v>90</v>
      </c>
      <c r="AW823" s="12" t="s">
        <v>42</v>
      </c>
      <c r="AX823" s="12" t="s">
        <v>82</v>
      </c>
      <c r="AY823" s="149" t="s">
        <v>146</v>
      </c>
    </row>
    <row r="824" spans="2:65" s="13" customFormat="1" ht="11.25">
      <c r="B824" s="154"/>
      <c r="D824" s="146" t="s">
        <v>159</v>
      </c>
      <c r="E824" s="155" t="s">
        <v>44</v>
      </c>
      <c r="F824" s="156" t="s">
        <v>1175</v>
      </c>
      <c r="H824" s="157">
        <v>7.44</v>
      </c>
      <c r="I824" s="158"/>
      <c r="L824" s="154"/>
      <c r="M824" s="159"/>
      <c r="T824" s="160"/>
      <c r="AT824" s="155" t="s">
        <v>159</v>
      </c>
      <c r="AU824" s="155" t="s">
        <v>92</v>
      </c>
      <c r="AV824" s="13" t="s">
        <v>92</v>
      </c>
      <c r="AW824" s="13" t="s">
        <v>42</v>
      </c>
      <c r="AX824" s="13" t="s">
        <v>90</v>
      </c>
      <c r="AY824" s="155" t="s">
        <v>146</v>
      </c>
    </row>
    <row r="825" spans="2:65" s="1" customFormat="1" ht="16.5" customHeight="1">
      <c r="B825" s="34"/>
      <c r="C825" s="178" t="s">
        <v>1372</v>
      </c>
      <c r="D825" s="178" t="s">
        <v>720</v>
      </c>
      <c r="E825" s="179" t="s">
        <v>1373</v>
      </c>
      <c r="F825" s="180" t="s">
        <v>1374</v>
      </c>
      <c r="G825" s="181" t="s">
        <v>183</v>
      </c>
      <c r="H825" s="182">
        <v>0.93799999999999994</v>
      </c>
      <c r="I825" s="183"/>
      <c r="J825" s="184">
        <f>ROUND(I825*H825,2)</f>
        <v>0</v>
      </c>
      <c r="K825" s="180" t="s">
        <v>152</v>
      </c>
      <c r="L825" s="185"/>
      <c r="M825" s="186" t="s">
        <v>44</v>
      </c>
      <c r="N825" s="187" t="s">
        <v>53</v>
      </c>
      <c r="P825" s="138">
        <f>O825*H825</f>
        <v>0</v>
      </c>
      <c r="Q825" s="138">
        <v>0.02</v>
      </c>
      <c r="R825" s="138">
        <f>Q825*H825</f>
        <v>1.8759999999999999E-2</v>
      </c>
      <c r="S825" s="138">
        <v>0</v>
      </c>
      <c r="T825" s="139">
        <f>S825*H825</f>
        <v>0</v>
      </c>
      <c r="AR825" s="140" t="s">
        <v>361</v>
      </c>
      <c r="AT825" s="140" t="s">
        <v>720</v>
      </c>
      <c r="AU825" s="140" t="s">
        <v>92</v>
      </c>
      <c r="AY825" s="18" t="s">
        <v>146</v>
      </c>
      <c r="BE825" s="141">
        <f>IF(N825="základní",J825,0)</f>
        <v>0</v>
      </c>
      <c r="BF825" s="141">
        <f>IF(N825="snížená",J825,0)</f>
        <v>0</v>
      </c>
      <c r="BG825" s="141">
        <f>IF(N825="zákl. přenesená",J825,0)</f>
        <v>0</v>
      </c>
      <c r="BH825" s="141">
        <f>IF(N825="sníž. přenesená",J825,0)</f>
        <v>0</v>
      </c>
      <c r="BI825" s="141">
        <f>IF(N825="nulová",J825,0)</f>
        <v>0</v>
      </c>
      <c r="BJ825" s="18" t="s">
        <v>90</v>
      </c>
      <c r="BK825" s="141">
        <f>ROUND(I825*H825,2)</f>
        <v>0</v>
      </c>
      <c r="BL825" s="18" t="s">
        <v>250</v>
      </c>
      <c r="BM825" s="140" t="s">
        <v>1375</v>
      </c>
    </row>
    <row r="826" spans="2:65" s="1" customFormat="1" ht="19.5">
      <c r="B826" s="34"/>
      <c r="D826" s="146" t="s">
        <v>157</v>
      </c>
      <c r="F826" s="147" t="s">
        <v>956</v>
      </c>
      <c r="I826" s="144"/>
      <c r="L826" s="34"/>
      <c r="M826" s="145"/>
      <c r="T826" s="55"/>
      <c r="AT826" s="18" t="s">
        <v>157</v>
      </c>
      <c r="AU826" s="18" t="s">
        <v>92</v>
      </c>
    </row>
    <row r="827" spans="2:65" s="12" customFormat="1" ht="11.25">
      <c r="B827" s="148"/>
      <c r="D827" s="146" t="s">
        <v>159</v>
      </c>
      <c r="E827" s="149" t="s">
        <v>44</v>
      </c>
      <c r="F827" s="150" t="s">
        <v>880</v>
      </c>
      <c r="H827" s="149" t="s">
        <v>44</v>
      </c>
      <c r="I827" s="151"/>
      <c r="L827" s="148"/>
      <c r="M827" s="152"/>
      <c r="T827" s="153"/>
      <c r="AT827" s="149" t="s">
        <v>159</v>
      </c>
      <c r="AU827" s="149" t="s">
        <v>92</v>
      </c>
      <c r="AV827" s="12" t="s">
        <v>90</v>
      </c>
      <c r="AW827" s="12" t="s">
        <v>42</v>
      </c>
      <c r="AX827" s="12" t="s">
        <v>82</v>
      </c>
      <c r="AY827" s="149" t="s">
        <v>146</v>
      </c>
    </row>
    <row r="828" spans="2:65" s="12" customFormat="1" ht="11.25">
      <c r="B828" s="148"/>
      <c r="D828" s="146" t="s">
        <v>159</v>
      </c>
      <c r="E828" s="149" t="s">
        <v>44</v>
      </c>
      <c r="F828" s="150" t="s">
        <v>1376</v>
      </c>
      <c r="H828" s="149" t="s">
        <v>44</v>
      </c>
      <c r="I828" s="151"/>
      <c r="L828" s="148"/>
      <c r="M828" s="152"/>
      <c r="T828" s="153"/>
      <c r="AT828" s="149" t="s">
        <v>159</v>
      </c>
      <c r="AU828" s="149" t="s">
        <v>92</v>
      </c>
      <c r="AV828" s="12" t="s">
        <v>90</v>
      </c>
      <c r="AW828" s="12" t="s">
        <v>42</v>
      </c>
      <c r="AX828" s="12" t="s">
        <v>82</v>
      </c>
      <c r="AY828" s="149" t="s">
        <v>146</v>
      </c>
    </row>
    <row r="829" spans="2:65" s="13" customFormat="1" ht="11.25">
      <c r="B829" s="154"/>
      <c r="D829" s="146" t="s">
        <v>159</v>
      </c>
      <c r="E829" s="155" t="s">
        <v>44</v>
      </c>
      <c r="F829" s="156" t="s">
        <v>1377</v>
      </c>
      <c r="H829" s="157">
        <v>0.89300000000000002</v>
      </c>
      <c r="I829" s="158"/>
      <c r="L829" s="154"/>
      <c r="M829" s="159"/>
      <c r="T829" s="160"/>
      <c r="AT829" s="155" t="s">
        <v>159</v>
      </c>
      <c r="AU829" s="155" t="s">
        <v>92</v>
      </c>
      <c r="AV829" s="13" t="s">
        <v>92</v>
      </c>
      <c r="AW829" s="13" t="s">
        <v>42</v>
      </c>
      <c r="AX829" s="13" t="s">
        <v>90</v>
      </c>
      <c r="AY829" s="155" t="s">
        <v>146</v>
      </c>
    </row>
    <row r="830" spans="2:65" s="13" customFormat="1" ht="11.25">
      <c r="B830" s="154"/>
      <c r="D830" s="146" t="s">
        <v>159</v>
      </c>
      <c r="F830" s="156" t="s">
        <v>1378</v>
      </c>
      <c r="H830" s="157">
        <v>0.93799999999999994</v>
      </c>
      <c r="I830" s="158"/>
      <c r="L830" s="154"/>
      <c r="M830" s="159"/>
      <c r="T830" s="160"/>
      <c r="AT830" s="155" t="s">
        <v>159</v>
      </c>
      <c r="AU830" s="155" t="s">
        <v>92</v>
      </c>
      <c r="AV830" s="13" t="s">
        <v>92</v>
      </c>
      <c r="AW830" s="13" t="s">
        <v>4</v>
      </c>
      <c r="AX830" s="13" t="s">
        <v>90</v>
      </c>
      <c r="AY830" s="155" t="s">
        <v>146</v>
      </c>
    </row>
    <row r="831" spans="2:65" s="1" customFormat="1" ht="16.5" customHeight="1">
      <c r="B831" s="34"/>
      <c r="C831" s="129" t="s">
        <v>1379</v>
      </c>
      <c r="D831" s="129" t="s">
        <v>148</v>
      </c>
      <c r="E831" s="130" t="s">
        <v>1380</v>
      </c>
      <c r="F831" s="131" t="s">
        <v>1381</v>
      </c>
      <c r="G831" s="132" t="s">
        <v>192</v>
      </c>
      <c r="H831" s="133">
        <v>8.1</v>
      </c>
      <c r="I831" s="134"/>
      <c r="J831" s="135">
        <f>ROUND(I831*H831,2)</f>
        <v>0</v>
      </c>
      <c r="K831" s="131" t="s">
        <v>44</v>
      </c>
      <c r="L831" s="34"/>
      <c r="M831" s="136" t="s">
        <v>44</v>
      </c>
      <c r="N831" s="137" t="s">
        <v>53</v>
      </c>
      <c r="P831" s="138">
        <f>O831*H831</f>
        <v>0</v>
      </c>
      <c r="Q831" s="138">
        <v>9.8999999999999999E-4</v>
      </c>
      <c r="R831" s="138">
        <f>Q831*H831</f>
        <v>8.0190000000000001E-3</v>
      </c>
      <c r="S831" s="138">
        <v>0</v>
      </c>
      <c r="T831" s="139">
        <f>S831*H831</f>
        <v>0</v>
      </c>
      <c r="AR831" s="140" t="s">
        <v>250</v>
      </c>
      <c r="AT831" s="140" t="s">
        <v>148</v>
      </c>
      <c r="AU831" s="140" t="s">
        <v>92</v>
      </c>
      <c r="AY831" s="18" t="s">
        <v>146</v>
      </c>
      <c r="BE831" s="141">
        <f>IF(N831="základní",J831,0)</f>
        <v>0</v>
      </c>
      <c r="BF831" s="141">
        <f>IF(N831="snížená",J831,0)</f>
        <v>0</v>
      </c>
      <c r="BG831" s="141">
        <f>IF(N831="zákl. přenesená",J831,0)</f>
        <v>0</v>
      </c>
      <c r="BH831" s="141">
        <f>IF(N831="sníž. přenesená",J831,0)</f>
        <v>0</v>
      </c>
      <c r="BI831" s="141">
        <f>IF(N831="nulová",J831,0)</f>
        <v>0</v>
      </c>
      <c r="BJ831" s="18" t="s">
        <v>90</v>
      </c>
      <c r="BK831" s="141">
        <f>ROUND(I831*H831,2)</f>
        <v>0</v>
      </c>
      <c r="BL831" s="18" t="s">
        <v>250</v>
      </c>
      <c r="BM831" s="140" t="s">
        <v>1382</v>
      </c>
    </row>
    <row r="832" spans="2:65" s="12" customFormat="1" ht="11.25">
      <c r="B832" s="148"/>
      <c r="D832" s="146" t="s">
        <v>159</v>
      </c>
      <c r="E832" s="149" t="s">
        <v>44</v>
      </c>
      <c r="F832" s="150" t="s">
        <v>880</v>
      </c>
      <c r="H832" s="149" t="s">
        <v>44</v>
      </c>
      <c r="I832" s="151"/>
      <c r="L832" s="148"/>
      <c r="M832" s="152"/>
      <c r="T832" s="153"/>
      <c r="AT832" s="149" t="s">
        <v>159</v>
      </c>
      <c r="AU832" s="149" t="s">
        <v>92</v>
      </c>
      <c r="AV832" s="12" t="s">
        <v>90</v>
      </c>
      <c r="AW832" s="12" t="s">
        <v>42</v>
      </c>
      <c r="AX832" s="12" t="s">
        <v>82</v>
      </c>
      <c r="AY832" s="149" t="s">
        <v>146</v>
      </c>
    </row>
    <row r="833" spans="2:65" s="13" customFormat="1" ht="11.25">
      <c r="B833" s="154"/>
      <c r="D833" s="146" t="s">
        <v>159</v>
      </c>
      <c r="E833" s="155" t="s">
        <v>44</v>
      </c>
      <c r="F833" s="156" t="s">
        <v>1383</v>
      </c>
      <c r="H833" s="157">
        <v>8.1</v>
      </c>
      <c r="I833" s="158"/>
      <c r="L833" s="154"/>
      <c r="M833" s="159"/>
      <c r="T833" s="160"/>
      <c r="AT833" s="155" t="s">
        <v>159</v>
      </c>
      <c r="AU833" s="155" t="s">
        <v>92</v>
      </c>
      <c r="AV833" s="13" t="s">
        <v>92</v>
      </c>
      <c r="AW833" s="13" t="s">
        <v>42</v>
      </c>
      <c r="AX833" s="13" t="s">
        <v>90</v>
      </c>
      <c r="AY833" s="155" t="s">
        <v>146</v>
      </c>
    </row>
    <row r="834" spans="2:65" s="1" customFormat="1" ht="21.75" customHeight="1">
      <c r="B834" s="34"/>
      <c r="C834" s="178" t="s">
        <v>1384</v>
      </c>
      <c r="D834" s="178" t="s">
        <v>720</v>
      </c>
      <c r="E834" s="179" t="s">
        <v>1385</v>
      </c>
      <c r="F834" s="180" t="s">
        <v>1386</v>
      </c>
      <c r="G834" s="181" t="s">
        <v>151</v>
      </c>
      <c r="H834" s="182">
        <v>9.8659999999999997</v>
      </c>
      <c r="I834" s="183"/>
      <c r="J834" s="184">
        <f>ROUND(I834*H834,2)</f>
        <v>0</v>
      </c>
      <c r="K834" s="180" t="s">
        <v>152</v>
      </c>
      <c r="L834" s="185"/>
      <c r="M834" s="186" t="s">
        <v>44</v>
      </c>
      <c r="N834" s="187" t="s">
        <v>53</v>
      </c>
      <c r="P834" s="138">
        <f>O834*H834</f>
        <v>0</v>
      </c>
      <c r="Q834" s="138">
        <v>3.0000000000000001E-3</v>
      </c>
      <c r="R834" s="138">
        <f>Q834*H834</f>
        <v>2.9597999999999999E-2</v>
      </c>
      <c r="S834" s="138">
        <v>0</v>
      </c>
      <c r="T834" s="139">
        <f>S834*H834</f>
        <v>0</v>
      </c>
      <c r="AR834" s="140" t="s">
        <v>361</v>
      </c>
      <c r="AT834" s="140" t="s">
        <v>720</v>
      </c>
      <c r="AU834" s="140" t="s">
        <v>92</v>
      </c>
      <c r="AY834" s="18" t="s">
        <v>146</v>
      </c>
      <c r="BE834" s="141">
        <f>IF(N834="základní",J834,0)</f>
        <v>0</v>
      </c>
      <c r="BF834" s="141">
        <f>IF(N834="snížená",J834,0)</f>
        <v>0</v>
      </c>
      <c r="BG834" s="141">
        <f>IF(N834="zákl. přenesená",J834,0)</f>
        <v>0</v>
      </c>
      <c r="BH834" s="141">
        <f>IF(N834="sníž. přenesená",J834,0)</f>
        <v>0</v>
      </c>
      <c r="BI834" s="141">
        <f>IF(N834="nulová",J834,0)</f>
        <v>0</v>
      </c>
      <c r="BJ834" s="18" t="s">
        <v>90</v>
      </c>
      <c r="BK834" s="141">
        <f>ROUND(I834*H834,2)</f>
        <v>0</v>
      </c>
      <c r="BL834" s="18" t="s">
        <v>250</v>
      </c>
      <c r="BM834" s="140" t="s">
        <v>1387</v>
      </c>
    </row>
    <row r="835" spans="2:65" s="1" customFormat="1" ht="29.25">
      <c r="B835" s="34"/>
      <c r="D835" s="146" t="s">
        <v>157</v>
      </c>
      <c r="F835" s="147" t="s">
        <v>1388</v>
      </c>
      <c r="I835" s="144"/>
      <c r="L835" s="34"/>
      <c r="M835" s="145"/>
      <c r="T835" s="55"/>
      <c r="AT835" s="18" t="s">
        <v>157</v>
      </c>
      <c r="AU835" s="18" t="s">
        <v>92</v>
      </c>
    </row>
    <row r="836" spans="2:65" s="12" customFormat="1" ht="11.25">
      <c r="B836" s="148"/>
      <c r="D836" s="146" t="s">
        <v>159</v>
      </c>
      <c r="E836" s="149" t="s">
        <v>44</v>
      </c>
      <c r="F836" s="150" t="s">
        <v>880</v>
      </c>
      <c r="H836" s="149" t="s">
        <v>44</v>
      </c>
      <c r="I836" s="151"/>
      <c r="L836" s="148"/>
      <c r="M836" s="152"/>
      <c r="T836" s="153"/>
      <c r="AT836" s="149" t="s">
        <v>159</v>
      </c>
      <c r="AU836" s="149" t="s">
        <v>92</v>
      </c>
      <c r="AV836" s="12" t="s">
        <v>90</v>
      </c>
      <c r="AW836" s="12" t="s">
        <v>42</v>
      </c>
      <c r="AX836" s="12" t="s">
        <v>82</v>
      </c>
      <c r="AY836" s="149" t="s">
        <v>146</v>
      </c>
    </row>
    <row r="837" spans="2:65" s="13" customFormat="1" ht="11.25">
      <c r="B837" s="154"/>
      <c r="D837" s="146" t="s">
        <v>159</v>
      </c>
      <c r="E837" s="155" t="s">
        <v>44</v>
      </c>
      <c r="F837" s="156" t="s">
        <v>1389</v>
      </c>
      <c r="H837" s="157">
        <v>9.3960000000000008</v>
      </c>
      <c r="I837" s="158"/>
      <c r="L837" s="154"/>
      <c r="M837" s="159"/>
      <c r="T837" s="160"/>
      <c r="AT837" s="155" t="s">
        <v>159</v>
      </c>
      <c r="AU837" s="155" t="s">
        <v>92</v>
      </c>
      <c r="AV837" s="13" t="s">
        <v>92</v>
      </c>
      <c r="AW837" s="13" t="s">
        <v>42</v>
      </c>
      <c r="AX837" s="13" t="s">
        <v>90</v>
      </c>
      <c r="AY837" s="155" t="s">
        <v>146</v>
      </c>
    </row>
    <row r="838" spans="2:65" s="13" customFormat="1" ht="11.25">
      <c r="B838" s="154"/>
      <c r="D838" s="146" t="s">
        <v>159</v>
      </c>
      <c r="F838" s="156" t="s">
        <v>1390</v>
      </c>
      <c r="H838" s="157">
        <v>9.8659999999999997</v>
      </c>
      <c r="I838" s="158"/>
      <c r="L838" s="154"/>
      <c r="M838" s="159"/>
      <c r="T838" s="160"/>
      <c r="AT838" s="155" t="s">
        <v>159</v>
      </c>
      <c r="AU838" s="155" t="s">
        <v>92</v>
      </c>
      <c r="AV838" s="13" t="s">
        <v>92</v>
      </c>
      <c r="AW838" s="13" t="s">
        <v>4</v>
      </c>
      <c r="AX838" s="13" t="s">
        <v>90</v>
      </c>
      <c r="AY838" s="155" t="s">
        <v>146</v>
      </c>
    </row>
    <row r="839" spans="2:65" s="1" customFormat="1" ht="24.2" customHeight="1">
      <c r="B839" s="34"/>
      <c r="C839" s="129" t="s">
        <v>1391</v>
      </c>
      <c r="D839" s="129" t="s">
        <v>148</v>
      </c>
      <c r="E839" s="130" t="s">
        <v>1392</v>
      </c>
      <c r="F839" s="131" t="s">
        <v>1393</v>
      </c>
      <c r="G839" s="132" t="s">
        <v>151</v>
      </c>
      <c r="H839" s="133">
        <v>38.08</v>
      </c>
      <c r="I839" s="134"/>
      <c r="J839" s="135">
        <f>ROUND(I839*H839,2)</f>
        <v>0</v>
      </c>
      <c r="K839" s="131" t="s">
        <v>152</v>
      </c>
      <c r="L839" s="34"/>
      <c r="M839" s="136" t="s">
        <v>44</v>
      </c>
      <c r="N839" s="137" t="s">
        <v>53</v>
      </c>
      <c r="P839" s="138">
        <f>O839*H839</f>
        <v>0</v>
      </c>
      <c r="Q839" s="138">
        <v>0</v>
      </c>
      <c r="R839" s="138">
        <f>Q839*H839</f>
        <v>0</v>
      </c>
      <c r="S839" s="138">
        <v>0</v>
      </c>
      <c r="T839" s="139">
        <f>S839*H839</f>
        <v>0</v>
      </c>
      <c r="AR839" s="140" t="s">
        <v>250</v>
      </c>
      <c r="AT839" s="140" t="s">
        <v>148</v>
      </c>
      <c r="AU839" s="140" t="s">
        <v>92</v>
      </c>
      <c r="AY839" s="18" t="s">
        <v>146</v>
      </c>
      <c r="BE839" s="141">
        <f>IF(N839="základní",J839,0)</f>
        <v>0</v>
      </c>
      <c r="BF839" s="141">
        <f>IF(N839="snížená",J839,0)</f>
        <v>0</v>
      </c>
      <c r="BG839" s="141">
        <f>IF(N839="zákl. přenesená",J839,0)</f>
        <v>0</v>
      </c>
      <c r="BH839" s="141">
        <f>IF(N839="sníž. přenesená",J839,0)</f>
        <v>0</v>
      </c>
      <c r="BI839" s="141">
        <f>IF(N839="nulová",J839,0)</f>
        <v>0</v>
      </c>
      <c r="BJ839" s="18" t="s">
        <v>90</v>
      </c>
      <c r="BK839" s="141">
        <f>ROUND(I839*H839,2)</f>
        <v>0</v>
      </c>
      <c r="BL839" s="18" t="s">
        <v>250</v>
      </c>
      <c r="BM839" s="140" t="s">
        <v>1394</v>
      </c>
    </row>
    <row r="840" spans="2:65" s="1" customFormat="1" ht="11.25">
      <c r="B840" s="34"/>
      <c r="D840" s="142" t="s">
        <v>155</v>
      </c>
      <c r="F840" s="143" t="s">
        <v>1395</v>
      </c>
      <c r="I840" s="144"/>
      <c r="L840" s="34"/>
      <c r="M840" s="145"/>
      <c r="T840" s="55"/>
      <c r="AT840" s="18" t="s">
        <v>155</v>
      </c>
      <c r="AU840" s="18" t="s">
        <v>92</v>
      </c>
    </row>
    <row r="841" spans="2:65" s="12" customFormat="1" ht="11.25">
      <c r="B841" s="148"/>
      <c r="D841" s="146" t="s">
        <v>159</v>
      </c>
      <c r="E841" s="149" t="s">
        <v>44</v>
      </c>
      <c r="F841" s="150" t="s">
        <v>1304</v>
      </c>
      <c r="H841" s="149" t="s">
        <v>44</v>
      </c>
      <c r="I841" s="151"/>
      <c r="L841" s="148"/>
      <c r="M841" s="152"/>
      <c r="T841" s="153"/>
      <c r="AT841" s="149" t="s">
        <v>159</v>
      </c>
      <c r="AU841" s="149" t="s">
        <v>92</v>
      </c>
      <c r="AV841" s="12" t="s">
        <v>90</v>
      </c>
      <c r="AW841" s="12" t="s">
        <v>42</v>
      </c>
      <c r="AX841" s="12" t="s">
        <v>82</v>
      </c>
      <c r="AY841" s="149" t="s">
        <v>146</v>
      </c>
    </row>
    <row r="842" spans="2:65" s="13" customFormat="1" ht="11.25">
      <c r="B842" s="154"/>
      <c r="D842" s="146" t="s">
        <v>159</v>
      </c>
      <c r="E842" s="155" t="s">
        <v>44</v>
      </c>
      <c r="F842" s="156" t="s">
        <v>1396</v>
      </c>
      <c r="H842" s="157">
        <v>38.08</v>
      </c>
      <c r="I842" s="158"/>
      <c r="L842" s="154"/>
      <c r="M842" s="159"/>
      <c r="T842" s="160"/>
      <c r="AT842" s="155" t="s">
        <v>159</v>
      </c>
      <c r="AU842" s="155" t="s">
        <v>92</v>
      </c>
      <c r="AV842" s="13" t="s">
        <v>92</v>
      </c>
      <c r="AW842" s="13" t="s">
        <v>42</v>
      </c>
      <c r="AX842" s="13" t="s">
        <v>90</v>
      </c>
      <c r="AY842" s="155" t="s">
        <v>146</v>
      </c>
    </row>
    <row r="843" spans="2:65" s="1" customFormat="1" ht="16.5" customHeight="1">
      <c r="B843" s="34"/>
      <c r="C843" s="178" t="s">
        <v>1397</v>
      </c>
      <c r="D843" s="178" t="s">
        <v>720</v>
      </c>
      <c r="E843" s="179" t="s">
        <v>1398</v>
      </c>
      <c r="F843" s="180" t="s">
        <v>1399</v>
      </c>
      <c r="G843" s="181" t="s">
        <v>151</v>
      </c>
      <c r="H843" s="182">
        <v>39.984000000000002</v>
      </c>
      <c r="I843" s="183"/>
      <c r="J843" s="184">
        <f>ROUND(I843*H843,2)</f>
        <v>0</v>
      </c>
      <c r="K843" s="180" t="s">
        <v>152</v>
      </c>
      <c r="L843" s="185"/>
      <c r="M843" s="186" t="s">
        <v>44</v>
      </c>
      <c r="N843" s="187" t="s">
        <v>53</v>
      </c>
      <c r="P843" s="138">
        <f>O843*H843</f>
        <v>0</v>
      </c>
      <c r="Q843" s="138">
        <v>3.0000000000000001E-3</v>
      </c>
      <c r="R843" s="138">
        <f>Q843*H843</f>
        <v>0.119952</v>
      </c>
      <c r="S843" s="138">
        <v>0</v>
      </c>
      <c r="T843" s="139">
        <f>S843*H843</f>
        <v>0</v>
      </c>
      <c r="AR843" s="140" t="s">
        <v>361</v>
      </c>
      <c r="AT843" s="140" t="s">
        <v>720</v>
      </c>
      <c r="AU843" s="140" t="s">
        <v>92</v>
      </c>
      <c r="AY843" s="18" t="s">
        <v>146</v>
      </c>
      <c r="BE843" s="141">
        <f>IF(N843="základní",J843,0)</f>
        <v>0</v>
      </c>
      <c r="BF843" s="141">
        <f>IF(N843="snížená",J843,0)</f>
        <v>0</v>
      </c>
      <c r="BG843" s="141">
        <f>IF(N843="zákl. přenesená",J843,0)</f>
        <v>0</v>
      </c>
      <c r="BH843" s="141">
        <f>IF(N843="sníž. přenesená",J843,0)</f>
        <v>0</v>
      </c>
      <c r="BI843" s="141">
        <f>IF(N843="nulová",J843,0)</f>
        <v>0</v>
      </c>
      <c r="BJ843" s="18" t="s">
        <v>90</v>
      </c>
      <c r="BK843" s="141">
        <f>ROUND(I843*H843,2)</f>
        <v>0</v>
      </c>
      <c r="BL843" s="18" t="s">
        <v>250</v>
      </c>
      <c r="BM843" s="140" t="s">
        <v>1400</v>
      </c>
    </row>
    <row r="844" spans="2:65" s="1" customFormat="1" ht="19.5">
      <c r="B844" s="34"/>
      <c r="D844" s="146" t="s">
        <v>157</v>
      </c>
      <c r="F844" s="147" t="s">
        <v>956</v>
      </c>
      <c r="I844" s="144"/>
      <c r="L844" s="34"/>
      <c r="M844" s="145"/>
      <c r="T844" s="55"/>
      <c r="AT844" s="18" t="s">
        <v>157</v>
      </c>
      <c r="AU844" s="18" t="s">
        <v>92</v>
      </c>
    </row>
    <row r="845" spans="2:65" s="12" customFormat="1" ht="11.25">
      <c r="B845" s="148"/>
      <c r="D845" s="146" t="s">
        <v>159</v>
      </c>
      <c r="E845" s="149" t="s">
        <v>44</v>
      </c>
      <c r="F845" s="150" t="s">
        <v>1304</v>
      </c>
      <c r="H845" s="149" t="s">
        <v>44</v>
      </c>
      <c r="I845" s="151"/>
      <c r="L845" s="148"/>
      <c r="M845" s="152"/>
      <c r="T845" s="153"/>
      <c r="AT845" s="149" t="s">
        <v>159</v>
      </c>
      <c r="AU845" s="149" t="s">
        <v>92</v>
      </c>
      <c r="AV845" s="12" t="s">
        <v>90</v>
      </c>
      <c r="AW845" s="12" t="s">
        <v>42</v>
      </c>
      <c r="AX845" s="12" t="s">
        <v>82</v>
      </c>
      <c r="AY845" s="149" t="s">
        <v>146</v>
      </c>
    </row>
    <row r="846" spans="2:65" s="13" customFormat="1" ht="11.25">
      <c r="B846" s="154"/>
      <c r="D846" s="146" t="s">
        <v>159</v>
      </c>
      <c r="E846" s="155" t="s">
        <v>44</v>
      </c>
      <c r="F846" s="156" t="s">
        <v>1396</v>
      </c>
      <c r="H846" s="157">
        <v>38.08</v>
      </c>
      <c r="I846" s="158"/>
      <c r="L846" s="154"/>
      <c r="M846" s="159"/>
      <c r="T846" s="160"/>
      <c r="AT846" s="155" t="s">
        <v>159</v>
      </c>
      <c r="AU846" s="155" t="s">
        <v>92</v>
      </c>
      <c r="AV846" s="13" t="s">
        <v>92</v>
      </c>
      <c r="AW846" s="13" t="s">
        <v>42</v>
      </c>
      <c r="AX846" s="13" t="s">
        <v>90</v>
      </c>
      <c r="AY846" s="155" t="s">
        <v>146</v>
      </c>
    </row>
    <row r="847" spans="2:65" s="13" customFormat="1" ht="11.25">
      <c r="B847" s="154"/>
      <c r="D847" s="146" t="s">
        <v>159</v>
      </c>
      <c r="F847" s="156" t="s">
        <v>1401</v>
      </c>
      <c r="H847" s="157">
        <v>39.984000000000002</v>
      </c>
      <c r="I847" s="158"/>
      <c r="L847" s="154"/>
      <c r="M847" s="159"/>
      <c r="T847" s="160"/>
      <c r="AT847" s="155" t="s">
        <v>159</v>
      </c>
      <c r="AU847" s="155" t="s">
        <v>92</v>
      </c>
      <c r="AV847" s="13" t="s">
        <v>92</v>
      </c>
      <c r="AW847" s="13" t="s">
        <v>4</v>
      </c>
      <c r="AX847" s="13" t="s">
        <v>90</v>
      </c>
      <c r="AY847" s="155" t="s">
        <v>146</v>
      </c>
    </row>
    <row r="848" spans="2:65" s="1" customFormat="1" ht="24.2" customHeight="1">
      <c r="B848" s="34"/>
      <c r="C848" s="129" t="s">
        <v>1402</v>
      </c>
      <c r="D848" s="129" t="s">
        <v>148</v>
      </c>
      <c r="E848" s="130" t="s">
        <v>1403</v>
      </c>
      <c r="F848" s="131" t="s">
        <v>1404</v>
      </c>
      <c r="G848" s="132" t="s">
        <v>381</v>
      </c>
      <c r="H848" s="133">
        <v>2</v>
      </c>
      <c r="I848" s="134"/>
      <c r="J848" s="135">
        <f>ROUND(I848*H848,2)</f>
        <v>0</v>
      </c>
      <c r="K848" s="131" t="s">
        <v>152</v>
      </c>
      <c r="L848" s="34"/>
      <c r="M848" s="136" t="s">
        <v>44</v>
      </c>
      <c r="N848" s="137" t="s">
        <v>53</v>
      </c>
      <c r="P848" s="138">
        <f>O848*H848</f>
        <v>0</v>
      </c>
      <c r="Q848" s="138">
        <v>0</v>
      </c>
      <c r="R848" s="138">
        <f>Q848*H848</f>
        <v>0</v>
      </c>
      <c r="S848" s="138">
        <v>0</v>
      </c>
      <c r="T848" s="139">
        <f>S848*H848</f>
        <v>0</v>
      </c>
      <c r="AR848" s="140" t="s">
        <v>250</v>
      </c>
      <c r="AT848" s="140" t="s">
        <v>148</v>
      </c>
      <c r="AU848" s="140" t="s">
        <v>92</v>
      </c>
      <c r="AY848" s="18" t="s">
        <v>146</v>
      </c>
      <c r="BE848" s="141">
        <f>IF(N848="základní",J848,0)</f>
        <v>0</v>
      </c>
      <c r="BF848" s="141">
        <f>IF(N848="snížená",J848,0)</f>
        <v>0</v>
      </c>
      <c r="BG848" s="141">
        <f>IF(N848="zákl. přenesená",J848,0)</f>
        <v>0</v>
      </c>
      <c r="BH848" s="141">
        <f>IF(N848="sníž. přenesená",J848,0)</f>
        <v>0</v>
      </c>
      <c r="BI848" s="141">
        <f>IF(N848="nulová",J848,0)</f>
        <v>0</v>
      </c>
      <c r="BJ848" s="18" t="s">
        <v>90</v>
      </c>
      <c r="BK848" s="141">
        <f>ROUND(I848*H848,2)</f>
        <v>0</v>
      </c>
      <c r="BL848" s="18" t="s">
        <v>250</v>
      </c>
      <c r="BM848" s="140" t="s">
        <v>1405</v>
      </c>
    </row>
    <row r="849" spans="2:65" s="1" customFormat="1" ht="11.25">
      <c r="B849" s="34"/>
      <c r="D849" s="142" t="s">
        <v>155</v>
      </c>
      <c r="F849" s="143" t="s">
        <v>1406</v>
      </c>
      <c r="I849" s="144"/>
      <c r="L849" s="34"/>
      <c r="M849" s="145"/>
      <c r="T849" s="55"/>
      <c r="AT849" s="18" t="s">
        <v>155</v>
      </c>
      <c r="AU849" s="18" t="s">
        <v>92</v>
      </c>
    </row>
    <row r="850" spans="2:65" s="12" customFormat="1" ht="11.25">
      <c r="B850" s="148"/>
      <c r="D850" s="146" t="s">
        <v>159</v>
      </c>
      <c r="E850" s="149" t="s">
        <v>44</v>
      </c>
      <c r="F850" s="150" t="s">
        <v>1407</v>
      </c>
      <c r="H850" s="149" t="s">
        <v>44</v>
      </c>
      <c r="I850" s="151"/>
      <c r="L850" s="148"/>
      <c r="M850" s="152"/>
      <c r="T850" s="153"/>
      <c r="AT850" s="149" t="s">
        <v>159</v>
      </c>
      <c r="AU850" s="149" t="s">
        <v>92</v>
      </c>
      <c r="AV850" s="12" t="s">
        <v>90</v>
      </c>
      <c r="AW850" s="12" t="s">
        <v>42</v>
      </c>
      <c r="AX850" s="12" t="s">
        <v>82</v>
      </c>
      <c r="AY850" s="149" t="s">
        <v>146</v>
      </c>
    </row>
    <row r="851" spans="2:65" s="12" customFormat="1" ht="11.25">
      <c r="B851" s="148"/>
      <c r="D851" s="146" t="s">
        <v>159</v>
      </c>
      <c r="E851" s="149" t="s">
        <v>44</v>
      </c>
      <c r="F851" s="150" t="s">
        <v>1408</v>
      </c>
      <c r="H851" s="149" t="s">
        <v>44</v>
      </c>
      <c r="I851" s="151"/>
      <c r="L851" s="148"/>
      <c r="M851" s="152"/>
      <c r="T851" s="153"/>
      <c r="AT851" s="149" t="s">
        <v>159</v>
      </c>
      <c r="AU851" s="149" t="s">
        <v>92</v>
      </c>
      <c r="AV851" s="12" t="s">
        <v>90</v>
      </c>
      <c r="AW851" s="12" t="s">
        <v>42</v>
      </c>
      <c r="AX851" s="12" t="s">
        <v>82</v>
      </c>
      <c r="AY851" s="149" t="s">
        <v>146</v>
      </c>
    </row>
    <row r="852" spans="2:65" s="13" customFormat="1" ht="11.25">
      <c r="B852" s="154"/>
      <c r="D852" s="146" t="s">
        <v>159</v>
      </c>
      <c r="E852" s="155" t="s">
        <v>44</v>
      </c>
      <c r="F852" s="156" t="s">
        <v>571</v>
      </c>
      <c r="H852" s="157">
        <v>1</v>
      </c>
      <c r="I852" s="158"/>
      <c r="L852" s="154"/>
      <c r="M852" s="159"/>
      <c r="T852" s="160"/>
      <c r="AT852" s="155" t="s">
        <v>159</v>
      </c>
      <c r="AU852" s="155" t="s">
        <v>92</v>
      </c>
      <c r="AV852" s="13" t="s">
        <v>92</v>
      </c>
      <c r="AW852" s="13" t="s">
        <v>42</v>
      </c>
      <c r="AX852" s="13" t="s">
        <v>82</v>
      </c>
      <c r="AY852" s="155" t="s">
        <v>146</v>
      </c>
    </row>
    <row r="853" spans="2:65" s="13" customFormat="1" ht="11.25">
      <c r="B853" s="154"/>
      <c r="D853" s="146" t="s">
        <v>159</v>
      </c>
      <c r="E853" s="155" t="s">
        <v>44</v>
      </c>
      <c r="F853" s="156" t="s">
        <v>398</v>
      </c>
      <c r="H853" s="157">
        <v>1</v>
      </c>
      <c r="I853" s="158"/>
      <c r="L853" s="154"/>
      <c r="M853" s="159"/>
      <c r="T853" s="160"/>
      <c r="AT853" s="155" t="s">
        <v>159</v>
      </c>
      <c r="AU853" s="155" t="s">
        <v>92</v>
      </c>
      <c r="AV853" s="13" t="s">
        <v>92</v>
      </c>
      <c r="AW853" s="13" t="s">
        <v>42</v>
      </c>
      <c r="AX853" s="13" t="s">
        <v>82</v>
      </c>
      <c r="AY853" s="155" t="s">
        <v>146</v>
      </c>
    </row>
    <row r="854" spans="2:65" s="14" customFormat="1" ht="11.25">
      <c r="B854" s="161"/>
      <c r="D854" s="146" t="s">
        <v>159</v>
      </c>
      <c r="E854" s="162" t="s">
        <v>44</v>
      </c>
      <c r="F854" s="163" t="s">
        <v>281</v>
      </c>
      <c r="H854" s="164">
        <v>2</v>
      </c>
      <c r="I854" s="165"/>
      <c r="L854" s="161"/>
      <c r="M854" s="166"/>
      <c r="T854" s="167"/>
      <c r="AT854" s="162" t="s">
        <v>159</v>
      </c>
      <c r="AU854" s="162" t="s">
        <v>92</v>
      </c>
      <c r="AV854" s="14" t="s">
        <v>153</v>
      </c>
      <c r="AW854" s="14" t="s">
        <v>42</v>
      </c>
      <c r="AX854" s="14" t="s">
        <v>90</v>
      </c>
      <c r="AY854" s="162" t="s">
        <v>146</v>
      </c>
    </row>
    <row r="855" spans="2:65" s="1" customFormat="1" ht="16.5" customHeight="1">
      <c r="B855" s="34"/>
      <c r="C855" s="178" t="s">
        <v>1409</v>
      </c>
      <c r="D855" s="178" t="s">
        <v>720</v>
      </c>
      <c r="E855" s="179" t="s">
        <v>1410</v>
      </c>
      <c r="F855" s="180" t="s">
        <v>1411</v>
      </c>
      <c r="G855" s="181" t="s">
        <v>381</v>
      </c>
      <c r="H855" s="182">
        <v>2</v>
      </c>
      <c r="I855" s="183"/>
      <c r="J855" s="184">
        <f>ROUND(I855*H855,2)</f>
        <v>0</v>
      </c>
      <c r="K855" s="180" t="s">
        <v>152</v>
      </c>
      <c r="L855" s="185"/>
      <c r="M855" s="186" t="s">
        <v>44</v>
      </c>
      <c r="N855" s="187" t="s">
        <v>53</v>
      </c>
      <c r="P855" s="138">
        <f>O855*H855</f>
        <v>0</v>
      </c>
      <c r="Q855" s="138">
        <v>3.0999999999999999E-3</v>
      </c>
      <c r="R855" s="138">
        <f>Q855*H855</f>
        <v>6.1999999999999998E-3</v>
      </c>
      <c r="S855" s="138">
        <v>0</v>
      </c>
      <c r="T855" s="139">
        <f>S855*H855</f>
        <v>0</v>
      </c>
      <c r="AR855" s="140" t="s">
        <v>361</v>
      </c>
      <c r="AT855" s="140" t="s">
        <v>720</v>
      </c>
      <c r="AU855" s="140" t="s">
        <v>92</v>
      </c>
      <c r="AY855" s="18" t="s">
        <v>146</v>
      </c>
      <c r="BE855" s="141">
        <f>IF(N855="základní",J855,0)</f>
        <v>0</v>
      </c>
      <c r="BF855" s="141">
        <f>IF(N855="snížená",J855,0)</f>
        <v>0</v>
      </c>
      <c r="BG855" s="141">
        <f>IF(N855="zákl. přenesená",J855,0)</f>
        <v>0</v>
      </c>
      <c r="BH855" s="141">
        <f>IF(N855="sníž. přenesená",J855,0)</f>
        <v>0</v>
      </c>
      <c r="BI855" s="141">
        <f>IF(N855="nulová",J855,0)</f>
        <v>0</v>
      </c>
      <c r="BJ855" s="18" t="s">
        <v>90</v>
      </c>
      <c r="BK855" s="141">
        <f>ROUND(I855*H855,2)</f>
        <v>0</v>
      </c>
      <c r="BL855" s="18" t="s">
        <v>250</v>
      </c>
      <c r="BM855" s="140" t="s">
        <v>1412</v>
      </c>
    </row>
    <row r="856" spans="2:65" s="12" customFormat="1" ht="11.25">
      <c r="B856" s="148"/>
      <c r="D856" s="146" t="s">
        <v>159</v>
      </c>
      <c r="E856" s="149" t="s">
        <v>44</v>
      </c>
      <c r="F856" s="150" t="s">
        <v>1407</v>
      </c>
      <c r="H856" s="149" t="s">
        <v>44</v>
      </c>
      <c r="I856" s="151"/>
      <c r="L856" s="148"/>
      <c r="M856" s="152"/>
      <c r="T856" s="153"/>
      <c r="AT856" s="149" t="s">
        <v>159</v>
      </c>
      <c r="AU856" s="149" t="s">
        <v>92</v>
      </c>
      <c r="AV856" s="12" t="s">
        <v>90</v>
      </c>
      <c r="AW856" s="12" t="s">
        <v>42</v>
      </c>
      <c r="AX856" s="12" t="s">
        <v>82</v>
      </c>
      <c r="AY856" s="149" t="s">
        <v>146</v>
      </c>
    </row>
    <row r="857" spans="2:65" s="12" customFormat="1" ht="11.25">
      <c r="B857" s="148"/>
      <c r="D857" s="146" t="s">
        <v>159</v>
      </c>
      <c r="E857" s="149" t="s">
        <v>44</v>
      </c>
      <c r="F857" s="150" t="s">
        <v>1408</v>
      </c>
      <c r="H857" s="149" t="s">
        <v>44</v>
      </c>
      <c r="I857" s="151"/>
      <c r="L857" s="148"/>
      <c r="M857" s="152"/>
      <c r="T857" s="153"/>
      <c r="AT857" s="149" t="s">
        <v>159</v>
      </c>
      <c r="AU857" s="149" t="s">
        <v>92</v>
      </c>
      <c r="AV857" s="12" t="s">
        <v>90</v>
      </c>
      <c r="AW857" s="12" t="s">
        <v>42</v>
      </c>
      <c r="AX857" s="12" t="s">
        <v>82</v>
      </c>
      <c r="AY857" s="149" t="s">
        <v>146</v>
      </c>
    </row>
    <row r="858" spans="2:65" s="13" customFormat="1" ht="11.25">
      <c r="B858" s="154"/>
      <c r="D858" s="146" t="s">
        <v>159</v>
      </c>
      <c r="E858" s="155" t="s">
        <v>44</v>
      </c>
      <c r="F858" s="156" t="s">
        <v>571</v>
      </c>
      <c r="H858" s="157">
        <v>1</v>
      </c>
      <c r="I858" s="158"/>
      <c r="L858" s="154"/>
      <c r="M858" s="159"/>
      <c r="T858" s="160"/>
      <c r="AT858" s="155" t="s">
        <v>159</v>
      </c>
      <c r="AU858" s="155" t="s">
        <v>92</v>
      </c>
      <c r="AV858" s="13" t="s">
        <v>92</v>
      </c>
      <c r="AW858" s="13" t="s">
        <v>42</v>
      </c>
      <c r="AX858" s="13" t="s">
        <v>82</v>
      </c>
      <c r="AY858" s="155" t="s">
        <v>146</v>
      </c>
    </row>
    <row r="859" spans="2:65" s="13" customFormat="1" ht="11.25">
      <c r="B859" s="154"/>
      <c r="D859" s="146" t="s">
        <v>159</v>
      </c>
      <c r="E859" s="155" t="s">
        <v>44</v>
      </c>
      <c r="F859" s="156" t="s">
        <v>398</v>
      </c>
      <c r="H859" s="157">
        <v>1</v>
      </c>
      <c r="I859" s="158"/>
      <c r="L859" s="154"/>
      <c r="M859" s="159"/>
      <c r="T859" s="160"/>
      <c r="AT859" s="155" t="s">
        <v>159</v>
      </c>
      <c r="AU859" s="155" t="s">
        <v>92</v>
      </c>
      <c r="AV859" s="13" t="s">
        <v>92</v>
      </c>
      <c r="AW859" s="13" t="s">
        <v>42</v>
      </c>
      <c r="AX859" s="13" t="s">
        <v>82</v>
      </c>
      <c r="AY859" s="155" t="s">
        <v>146</v>
      </c>
    </row>
    <row r="860" spans="2:65" s="14" customFormat="1" ht="11.25">
      <c r="B860" s="161"/>
      <c r="D860" s="146" t="s">
        <v>159</v>
      </c>
      <c r="E860" s="162" t="s">
        <v>44</v>
      </c>
      <c r="F860" s="163" t="s">
        <v>281</v>
      </c>
      <c r="H860" s="164">
        <v>2</v>
      </c>
      <c r="I860" s="165"/>
      <c r="L860" s="161"/>
      <c r="M860" s="166"/>
      <c r="T860" s="167"/>
      <c r="AT860" s="162" t="s">
        <v>159</v>
      </c>
      <c r="AU860" s="162" t="s">
        <v>92</v>
      </c>
      <c r="AV860" s="14" t="s">
        <v>153</v>
      </c>
      <c r="AW860" s="14" t="s">
        <v>42</v>
      </c>
      <c r="AX860" s="14" t="s">
        <v>90</v>
      </c>
      <c r="AY860" s="162" t="s">
        <v>146</v>
      </c>
    </row>
    <row r="861" spans="2:65" s="1" customFormat="1" ht="24.2" customHeight="1">
      <c r="B861" s="34"/>
      <c r="C861" s="129" t="s">
        <v>1413</v>
      </c>
      <c r="D861" s="129" t="s">
        <v>148</v>
      </c>
      <c r="E861" s="130" t="s">
        <v>1414</v>
      </c>
      <c r="F861" s="131" t="s">
        <v>1415</v>
      </c>
      <c r="G861" s="132" t="s">
        <v>295</v>
      </c>
      <c r="H861" s="133">
        <v>2.5609999999999999</v>
      </c>
      <c r="I861" s="134"/>
      <c r="J861" s="135">
        <f>ROUND(I861*H861,2)</f>
        <v>0</v>
      </c>
      <c r="K861" s="131" t="s">
        <v>152</v>
      </c>
      <c r="L861" s="34"/>
      <c r="M861" s="136" t="s">
        <v>44</v>
      </c>
      <c r="N861" s="137" t="s">
        <v>53</v>
      </c>
      <c r="P861" s="138">
        <f>O861*H861</f>
        <v>0</v>
      </c>
      <c r="Q861" s="138">
        <v>0</v>
      </c>
      <c r="R861" s="138">
        <f>Q861*H861</f>
        <v>0</v>
      </c>
      <c r="S861" s="138">
        <v>0</v>
      </c>
      <c r="T861" s="139">
        <f>S861*H861</f>
        <v>0</v>
      </c>
      <c r="AR861" s="140" t="s">
        <v>250</v>
      </c>
      <c r="AT861" s="140" t="s">
        <v>148</v>
      </c>
      <c r="AU861" s="140" t="s">
        <v>92</v>
      </c>
      <c r="AY861" s="18" t="s">
        <v>146</v>
      </c>
      <c r="BE861" s="141">
        <f>IF(N861="základní",J861,0)</f>
        <v>0</v>
      </c>
      <c r="BF861" s="141">
        <f>IF(N861="snížená",J861,0)</f>
        <v>0</v>
      </c>
      <c r="BG861" s="141">
        <f>IF(N861="zákl. přenesená",J861,0)</f>
        <v>0</v>
      </c>
      <c r="BH861" s="141">
        <f>IF(N861="sníž. přenesená",J861,0)</f>
        <v>0</v>
      </c>
      <c r="BI861" s="141">
        <f>IF(N861="nulová",J861,0)</f>
        <v>0</v>
      </c>
      <c r="BJ861" s="18" t="s">
        <v>90</v>
      </c>
      <c r="BK861" s="141">
        <f>ROUND(I861*H861,2)</f>
        <v>0</v>
      </c>
      <c r="BL861" s="18" t="s">
        <v>250</v>
      </c>
      <c r="BM861" s="140" t="s">
        <v>1416</v>
      </c>
    </row>
    <row r="862" spans="2:65" s="1" customFormat="1" ht="11.25">
      <c r="B862" s="34"/>
      <c r="D862" s="142" t="s">
        <v>155</v>
      </c>
      <c r="F862" s="143" t="s">
        <v>1417</v>
      </c>
      <c r="I862" s="144"/>
      <c r="L862" s="34"/>
      <c r="M862" s="145"/>
      <c r="T862" s="55"/>
      <c r="AT862" s="18" t="s">
        <v>155</v>
      </c>
      <c r="AU862" s="18" t="s">
        <v>92</v>
      </c>
    </row>
    <row r="863" spans="2:65" s="11" customFormat="1" ht="22.9" customHeight="1">
      <c r="B863" s="117"/>
      <c r="D863" s="118" t="s">
        <v>81</v>
      </c>
      <c r="E863" s="127" t="s">
        <v>376</v>
      </c>
      <c r="F863" s="127" t="s">
        <v>377</v>
      </c>
      <c r="I863" s="120"/>
      <c r="J863" s="128">
        <f>BK863</f>
        <v>0</v>
      </c>
      <c r="L863" s="117"/>
      <c r="M863" s="122"/>
      <c r="P863" s="123">
        <f>SUM(P864:P870)</f>
        <v>0</v>
      </c>
      <c r="R863" s="123">
        <f>SUM(R864:R870)</f>
        <v>9.0000000000000011E-3</v>
      </c>
      <c r="T863" s="124">
        <f>SUM(T864:T870)</f>
        <v>0</v>
      </c>
      <c r="AR863" s="118" t="s">
        <v>92</v>
      </c>
      <c r="AT863" s="125" t="s">
        <v>81</v>
      </c>
      <c r="AU863" s="125" t="s">
        <v>90</v>
      </c>
      <c r="AY863" s="118" t="s">
        <v>146</v>
      </c>
      <c r="BK863" s="126">
        <f>SUM(BK864:BK870)</f>
        <v>0</v>
      </c>
    </row>
    <row r="864" spans="2:65" s="1" customFormat="1" ht="16.5" customHeight="1">
      <c r="B864" s="34"/>
      <c r="C864" s="129" t="s">
        <v>1418</v>
      </c>
      <c r="D864" s="129" t="s">
        <v>148</v>
      </c>
      <c r="E864" s="130" t="s">
        <v>1419</v>
      </c>
      <c r="F864" s="131" t="s">
        <v>1420</v>
      </c>
      <c r="G864" s="132" t="s">
        <v>381</v>
      </c>
      <c r="H864" s="133">
        <v>6</v>
      </c>
      <c r="I864" s="134"/>
      <c r="J864" s="135">
        <f>ROUND(I864*H864,2)</f>
        <v>0</v>
      </c>
      <c r="K864" s="131" t="s">
        <v>152</v>
      </c>
      <c r="L864" s="34"/>
      <c r="M864" s="136" t="s">
        <v>44</v>
      </c>
      <c r="N864" s="137" t="s">
        <v>53</v>
      </c>
      <c r="P864" s="138">
        <f>O864*H864</f>
        <v>0</v>
      </c>
      <c r="Q864" s="138">
        <v>1.5E-3</v>
      </c>
      <c r="R864" s="138">
        <f>Q864*H864</f>
        <v>9.0000000000000011E-3</v>
      </c>
      <c r="S864" s="138">
        <v>0</v>
      </c>
      <c r="T864" s="139">
        <f>S864*H864</f>
        <v>0</v>
      </c>
      <c r="AR864" s="140" t="s">
        <v>250</v>
      </c>
      <c r="AT864" s="140" t="s">
        <v>148</v>
      </c>
      <c r="AU864" s="140" t="s">
        <v>92</v>
      </c>
      <c r="AY864" s="18" t="s">
        <v>146</v>
      </c>
      <c r="BE864" s="141">
        <f>IF(N864="základní",J864,0)</f>
        <v>0</v>
      </c>
      <c r="BF864" s="141">
        <f>IF(N864="snížená",J864,0)</f>
        <v>0</v>
      </c>
      <c r="BG864" s="141">
        <f>IF(N864="zákl. přenesená",J864,0)</f>
        <v>0</v>
      </c>
      <c r="BH864" s="141">
        <f>IF(N864="sníž. přenesená",J864,0)</f>
        <v>0</v>
      </c>
      <c r="BI864" s="141">
        <f>IF(N864="nulová",J864,0)</f>
        <v>0</v>
      </c>
      <c r="BJ864" s="18" t="s">
        <v>90</v>
      </c>
      <c r="BK864" s="141">
        <f>ROUND(I864*H864,2)</f>
        <v>0</v>
      </c>
      <c r="BL864" s="18" t="s">
        <v>250</v>
      </c>
      <c r="BM864" s="140" t="s">
        <v>1421</v>
      </c>
    </row>
    <row r="865" spans="2:65" s="1" customFormat="1" ht="11.25">
      <c r="B865" s="34"/>
      <c r="D865" s="142" t="s">
        <v>155</v>
      </c>
      <c r="F865" s="143" t="s">
        <v>1422</v>
      </c>
      <c r="I865" s="144"/>
      <c r="L865" s="34"/>
      <c r="M865" s="145"/>
      <c r="T865" s="55"/>
      <c r="AT865" s="18" t="s">
        <v>155</v>
      </c>
      <c r="AU865" s="18" t="s">
        <v>92</v>
      </c>
    </row>
    <row r="866" spans="2:65" s="1" customFormat="1" ht="19.5">
      <c r="B866" s="34"/>
      <c r="D866" s="146" t="s">
        <v>157</v>
      </c>
      <c r="F866" s="147" t="s">
        <v>1423</v>
      </c>
      <c r="I866" s="144"/>
      <c r="L866" s="34"/>
      <c r="M866" s="145"/>
      <c r="T866" s="55"/>
      <c r="AT866" s="18" t="s">
        <v>157</v>
      </c>
      <c r="AU866" s="18" t="s">
        <v>92</v>
      </c>
    </row>
    <row r="867" spans="2:65" s="12" customFormat="1" ht="11.25">
      <c r="B867" s="148"/>
      <c r="D867" s="146" t="s">
        <v>159</v>
      </c>
      <c r="E867" s="149" t="s">
        <v>44</v>
      </c>
      <c r="F867" s="150" t="s">
        <v>689</v>
      </c>
      <c r="H867" s="149" t="s">
        <v>44</v>
      </c>
      <c r="I867" s="151"/>
      <c r="L867" s="148"/>
      <c r="M867" s="152"/>
      <c r="T867" s="153"/>
      <c r="AT867" s="149" t="s">
        <v>159</v>
      </c>
      <c r="AU867" s="149" t="s">
        <v>92</v>
      </c>
      <c r="AV867" s="12" t="s">
        <v>90</v>
      </c>
      <c r="AW867" s="12" t="s">
        <v>42</v>
      </c>
      <c r="AX867" s="12" t="s">
        <v>82</v>
      </c>
      <c r="AY867" s="149" t="s">
        <v>146</v>
      </c>
    </row>
    <row r="868" spans="2:65" s="13" customFormat="1" ht="11.25">
      <c r="B868" s="154"/>
      <c r="D868" s="146" t="s">
        <v>159</v>
      </c>
      <c r="E868" s="155" t="s">
        <v>44</v>
      </c>
      <c r="F868" s="156" t="s">
        <v>1424</v>
      </c>
      <c r="H868" s="157">
        <v>6</v>
      </c>
      <c r="I868" s="158"/>
      <c r="L868" s="154"/>
      <c r="M868" s="159"/>
      <c r="T868" s="160"/>
      <c r="AT868" s="155" t="s">
        <v>159</v>
      </c>
      <c r="AU868" s="155" t="s">
        <v>92</v>
      </c>
      <c r="AV868" s="13" t="s">
        <v>92</v>
      </c>
      <c r="AW868" s="13" t="s">
        <v>42</v>
      </c>
      <c r="AX868" s="13" t="s">
        <v>90</v>
      </c>
      <c r="AY868" s="155" t="s">
        <v>146</v>
      </c>
    </row>
    <row r="869" spans="2:65" s="1" customFormat="1" ht="24.2" customHeight="1">
      <c r="B869" s="34"/>
      <c r="C869" s="129" t="s">
        <v>1425</v>
      </c>
      <c r="D869" s="129" t="s">
        <v>148</v>
      </c>
      <c r="E869" s="130" t="s">
        <v>1426</v>
      </c>
      <c r="F869" s="131" t="s">
        <v>1427</v>
      </c>
      <c r="G869" s="132" t="s">
        <v>295</v>
      </c>
      <c r="H869" s="133">
        <v>8.9999999999999993E-3</v>
      </c>
      <c r="I869" s="134"/>
      <c r="J869" s="135">
        <f>ROUND(I869*H869,2)</f>
        <v>0</v>
      </c>
      <c r="K869" s="131" t="s">
        <v>152</v>
      </c>
      <c r="L869" s="34"/>
      <c r="M869" s="136" t="s">
        <v>44</v>
      </c>
      <c r="N869" s="137" t="s">
        <v>53</v>
      </c>
      <c r="P869" s="138">
        <f>O869*H869</f>
        <v>0</v>
      </c>
      <c r="Q869" s="138">
        <v>0</v>
      </c>
      <c r="R869" s="138">
        <f>Q869*H869</f>
        <v>0</v>
      </c>
      <c r="S869" s="138">
        <v>0</v>
      </c>
      <c r="T869" s="139">
        <f>S869*H869</f>
        <v>0</v>
      </c>
      <c r="AR869" s="140" t="s">
        <v>250</v>
      </c>
      <c r="AT869" s="140" t="s">
        <v>148</v>
      </c>
      <c r="AU869" s="140" t="s">
        <v>92</v>
      </c>
      <c r="AY869" s="18" t="s">
        <v>146</v>
      </c>
      <c r="BE869" s="141">
        <f>IF(N869="základní",J869,0)</f>
        <v>0</v>
      </c>
      <c r="BF869" s="141">
        <f>IF(N869="snížená",J869,0)</f>
        <v>0</v>
      </c>
      <c r="BG869" s="141">
        <f>IF(N869="zákl. přenesená",J869,0)</f>
        <v>0</v>
      </c>
      <c r="BH869" s="141">
        <f>IF(N869="sníž. přenesená",J869,0)</f>
        <v>0</v>
      </c>
      <c r="BI869" s="141">
        <f>IF(N869="nulová",J869,0)</f>
        <v>0</v>
      </c>
      <c r="BJ869" s="18" t="s">
        <v>90</v>
      </c>
      <c r="BK869" s="141">
        <f>ROUND(I869*H869,2)</f>
        <v>0</v>
      </c>
      <c r="BL869" s="18" t="s">
        <v>250</v>
      </c>
      <c r="BM869" s="140" t="s">
        <v>1428</v>
      </c>
    </row>
    <row r="870" spans="2:65" s="1" customFormat="1" ht="11.25">
      <c r="B870" s="34"/>
      <c r="D870" s="142" t="s">
        <v>155</v>
      </c>
      <c r="F870" s="143" t="s">
        <v>1429</v>
      </c>
      <c r="I870" s="144"/>
      <c r="L870" s="34"/>
      <c r="M870" s="145"/>
      <c r="T870" s="55"/>
      <c r="AT870" s="18" t="s">
        <v>155</v>
      </c>
      <c r="AU870" s="18" t="s">
        <v>92</v>
      </c>
    </row>
    <row r="871" spans="2:65" s="11" customFormat="1" ht="22.9" customHeight="1">
      <c r="B871" s="117"/>
      <c r="D871" s="118" t="s">
        <v>81</v>
      </c>
      <c r="E871" s="127" t="s">
        <v>385</v>
      </c>
      <c r="F871" s="127" t="s">
        <v>386</v>
      </c>
      <c r="I871" s="120"/>
      <c r="J871" s="128">
        <f>BK871</f>
        <v>0</v>
      </c>
      <c r="L871" s="117"/>
      <c r="M871" s="122"/>
      <c r="P871" s="123">
        <f>SUM(P872:P915)</f>
        <v>0</v>
      </c>
      <c r="R871" s="123">
        <f>SUM(R872:R915)</f>
        <v>8.9709999999999998E-2</v>
      </c>
      <c r="T871" s="124">
        <f>SUM(T872:T915)</f>
        <v>0</v>
      </c>
      <c r="AR871" s="118" t="s">
        <v>92</v>
      </c>
      <c r="AT871" s="125" t="s">
        <v>81</v>
      </c>
      <c r="AU871" s="125" t="s">
        <v>90</v>
      </c>
      <c r="AY871" s="118" t="s">
        <v>146</v>
      </c>
      <c r="BK871" s="126">
        <f>SUM(BK872:BK915)</f>
        <v>0</v>
      </c>
    </row>
    <row r="872" spans="2:65" s="1" customFormat="1" ht="16.5" customHeight="1">
      <c r="B872" s="34"/>
      <c r="C872" s="129" t="s">
        <v>1430</v>
      </c>
      <c r="D872" s="129" t="s">
        <v>148</v>
      </c>
      <c r="E872" s="130" t="s">
        <v>1431</v>
      </c>
      <c r="F872" s="131" t="s">
        <v>1432</v>
      </c>
      <c r="G872" s="132" t="s">
        <v>390</v>
      </c>
      <c r="H872" s="133">
        <v>4</v>
      </c>
      <c r="I872" s="134"/>
      <c r="J872" s="135">
        <f>ROUND(I872*H872,2)</f>
        <v>0</v>
      </c>
      <c r="K872" s="131" t="s">
        <v>152</v>
      </c>
      <c r="L872" s="34"/>
      <c r="M872" s="136" t="s">
        <v>44</v>
      </c>
      <c r="N872" s="137" t="s">
        <v>53</v>
      </c>
      <c r="P872" s="138">
        <f>O872*H872</f>
        <v>0</v>
      </c>
      <c r="Q872" s="138">
        <v>1.6969999999999999E-2</v>
      </c>
      <c r="R872" s="138">
        <f>Q872*H872</f>
        <v>6.7879999999999996E-2</v>
      </c>
      <c r="S872" s="138">
        <v>0</v>
      </c>
      <c r="T872" s="139">
        <f>S872*H872</f>
        <v>0</v>
      </c>
      <c r="AR872" s="140" t="s">
        <v>250</v>
      </c>
      <c r="AT872" s="140" t="s">
        <v>148</v>
      </c>
      <c r="AU872" s="140" t="s">
        <v>92</v>
      </c>
      <c r="AY872" s="18" t="s">
        <v>146</v>
      </c>
      <c r="BE872" s="141">
        <f>IF(N872="základní",J872,0)</f>
        <v>0</v>
      </c>
      <c r="BF872" s="141">
        <f>IF(N872="snížená",J872,0)</f>
        <v>0</v>
      </c>
      <c r="BG872" s="141">
        <f>IF(N872="zákl. přenesená",J872,0)</f>
        <v>0</v>
      </c>
      <c r="BH872" s="141">
        <f>IF(N872="sníž. přenesená",J872,0)</f>
        <v>0</v>
      </c>
      <c r="BI872" s="141">
        <f>IF(N872="nulová",J872,0)</f>
        <v>0</v>
      </c>
      <c r="BJ872" s="18" t="s">
        <v>90</v>
      </c>
      <c r="BK872" s="141">
        <f>ROUND(I872*H872,2)</f>
        <v>0</v>
      </c>
      <c r="BL872" s="18" t="s">
        <v>250</v>
      </c>
      <c r="BM872" s="140" t="s">
        <v>1433</v>
      </c>
    </row>
    <row r="873" spans="2:65" s="1" customFormat="1" ht="11.25">
      <c r="B873" s="34"/>
      <c r="D873" s="142" t="s">
        <v>155</v>
      </c>
      <c r="F873" s="143" t="s">
        <v>1434</v>
      </c>
      <c r="I873" s="144"/>
      <c r="L873" s="34"/>
      <c r="M873" s="145"/>
      <c r="T873" s="55"/>
      <c r="AT873" s="18" t="s">
        <v>155</v>
      </c>
      <c r="AU873" s="18" t="s">
        <v>92</v>
      </c>
    </row>
    <row r="874" spans="2:65" s="12" customFormat="1" ht="11.25">
      <c r="B874" s="148"/>
      <c r="D874" s="146" t="s">
        <v>159</v>
      </c>
      <c r="E874" s="149" t="s">
        <v>44</v>
      </c>
      <c r="F874" s="150" t="s">
        <v>275</v>
      </c>
      <c r="H874" s="149" t="s">
        <v>44</v>
      </c>
      <c r="I874" s="151"/>
      <c r="L874" s="148"/>
      <c r="M874" s="152"/>
      <c r="T874" s="153"/>
      <c r="AT874" s="149" t="s">
        <v>159</v>
      </c>
      <c r="AU874" s="149" t="s">
        <v>92</v>
      </c>
      <c r="AV874" s="12" t="s">
        <v>90</v>
      </c>
      <c r="AW874" s="12" t="s">
        <v>42</v>
      </c>
      <c r="AX874" s="12" t="s">
        <v>82</v>
      </c>
      <c r="AY874" s="149" t="s">
        <v>146</v>
      </c>
    </row>
    <row r="875" spans="2:65" s="12" customFormat="1" ht="11.25">
      <c r="B875" s="148"/>
      <c r="D875" s="146" t="s">
        <v>159</v>
      </c>
      <c r="E875" s="149" t="s">
        <v>44</v>
      </c>
      <c r="F875" s="150" t="s">
        <v>276</v>
      </c>
      <c r="H875" s="149" t="s">
        <v>44</v>
      </c>
      <c r="I875" s="151"/>
      <c r="L875" s="148"/>
      <c r="M875" s="152"/>
      <c r="T875" s="153"/>
      <c r="AT875" s="149" t="s">
        <v>159</v>
      </c>
      <c r="AU875" s="149" t="s">
        <v>92</v>
      </c>
      <c r="AV875" s="12" t="s">
        <v>90</v>
      </c>
      <c r="AW875" s="12" t="s">
        <v>42</v>
      </c>
      <c r="AX875" s="12" t="s">
        <v>82</v>
      </c>
      <c r="AY875" s="149" t="s">
        <v>146</v>
      </c>
    </row>
    <row r="876" spans="2:65" s="13" customFormat="1" ht="11.25">
      <c r="B876" s="154"/>
      <c r="D876" s="146" t="s">
        <v>159</v>
      </c>
      <c r="E876" s="155" t="s">
        <v>44</v>
      </c>
      <c r="F876" s="156" t="s">
        <v>395</v>
      </c>
      <c r="H876" s="157">
        <v>1</v>
      </c>
      <c r="I876" s="158"/>
      <c r="L876" s="154"/>
      <c r="M876" s="159"/>
      <c r="T876" s="160"/>
      <c r="AT876" s="155" t="s">
        <v>159</v>
      </c>
      <c r="AU876" s="155" t="s">
        <v>92</v>
      </c>
      <c r="AV876" s="13" t="s">
        <v>92</v>
      </c>
      <c r="AW876" s="13" t="s">
        <v>42</v>
      </c>
      <c r="AX876" s="13" t="s">
        <v>82</v>
      </c>
      <c r="AY876" s="155" t="s">
        <v>146</v>
      </c>
    </row>
    <row r="877" spans="2:65" s="13" customFormat="1" ht="11.25">
      <c r="B877" s="154"/>
      <c r="D877" s="146" t="s">
        <v>159</v>
      </c>
      <c r="E877" s="155" t="s">
        <v>44</v>
      </c>
      <c r="F877" s="156" t="s">
        <v>396</v>
      </c>
      <c r="H877" s="157">
        <v>1</v>
      </c>
      <c r="I877" s="158"/>
      <c r="L877" s="154"/>
      <c r="M877" s="159"/>
      <c r="T877" s="160"/>
      <c r="AT877" s="155" t="s">
        <v>159</v>
      </c>
      <c r="AU877" s="155" t="s">
        <v>92</v>
      </c>
      <c r="AV877" s="13" t="s">
        <v>92</v>
      </c>
      <c r="AW877" s="13" t="s">
        <v>42</v>
      </c>
      <c r="AX877" s="13" t="s">
        <v>82</v>
      </c>
      <c r="AY877" s="155" t="s">
        <v>146</v>
      </c>
    </row>
    <row r="878" spans="2:65" s="13" customFormat="1" ht="11.25">
      <c r="B878" s="154"/>
      <c r="D878" s="146" t="s">
        <v>159</v>
      </c>
      <c r="E878" s="155" t="s">
        <v>44</v>
      </c>
      <c r="F878" s="156" t="s">
        <v>397</v>
      </c>
      <c r="H878" s="157">
        <v>1</v>
      </c>
      <c r="I878" s="158"/>
      <c r="L878" s="154"/>
      <c r="M878" s="159"/>
      <c r="T878" s="160"/>
      <c r="AT878" s="155" t="s">
        <v>159</v>
      </c>
      <c r="AU878" s="155" t="s">
        <v>92</v>
      </c>
      <c r="AV878" s="13" t="s">
        <v>92</v>
      </c>
      <c r="AW878" s="13" t="s">
        <v>42</v>
      </c>
      <c r="AX878" s="13" t="s">
        <v>82</v>
      </c>
      <c r="AY878" s="155" t="s">
        <v>146</v>
      </c>
    </row>
    <row r="879" spans="2:65" s="13" customFormat="1" ht="11.25">
      <c r="B879" s="154"/>
      <c r="D879" s="146" t="s">
        <v>159</v>
      </c>
      <c r="E879" s="155" t="s">
        <v>44</v>
      </c>
      <c r="F879" s="156" t="s">
        <v>398</v>
      </c>
      <c r="H879" s="157">
        <v>1</v>
      </c>
      <c r="I879" s="158"/>
      <c r="L879" s="154"/>
      <c r="M879" s="159"/>
      <c r="T879" s="160"/>
      <c r="AT879" s="155" t="s">
        <v>159</v>
      </c>
      <c r="AU879" s="155" t="s">
        <v>92</v>
      </c>
      <c r="AV879" s="13" t="s">
        <v>92</v>
      </c>
      <c r="AW879" s="13" t="s">
        <v>42</v>
      </c>
      <c r="AX879" s="13" t="s">
        <v>82</v>
      </c>
      <c r="AY879" s="155" t="s">
        <v>146</v>
      </c>
    </row>
    <row r="880" spans="2:65" s="14" customFormat="1" ht="11.25">
      <c r="B880" s="161"/>
      <c r="D880" s="146" t="s">
        <v>159</v>
      </c>
      <c r="E880" s="162" t="s">
        <v>44</v>
      </c>
      <c r="F880" s="163" t="s">
        <v>281</v>
      </c>
      <c r="H880" s="164">
        <v>4</v>
      </c>
      <c r="I880" s="165"/>
      <c r="L880" s="161"/>
      <c r="M880" s="166"/>
      <c r="T880" s="167"/>
      <c r="AT880" s="162" t="s">
        <v>159</v>
      </c>
      <c r="AU880" s="162" t="s">
        <v>92</v>
      </c>
      <c r="AV880" s="14" t="s">
        <v>153</v>
      </c>
      <c r="AW880" s="14" t="s">
        <v>42</v>
      </c>
      <c r="AX880" s="14" t="s">
        <v>90</v>
      </c>
      <c r="AY880" s="162" t="s">
        <v>146</v>
      </c>
    </row>
    <row r="881" spans="2:65" s="1" customFormat="1" ht="16.5" customHeight="1">
      <c r="B881" s="34"/>
      <c r="C881" s="129" t="s">
        <v>1435</v>
      </c>
      <c r="D881" s="129" t="s">
        <v>148</v>
      </c>
      <c r="E881" s="130" t="s">
        <v>1436</v>
      </c>
      <c r="F881" s="131" t="s">
        <v>1437</v>
      </c>
      <c r="G881" s="132" t="s">
        <v>390</v>
      </c>
      <c r="H881" s="133">
        <v>1</v>
      </c>
      <c r="I881" s="134"/>
      <c r="J881" s="135">
        <f>ROUND(I881*H881,2)</f>
        <v>0</v>
      </c>
      <c r="K881" s="131" t="s">
        <v>44</v>
      </c>
      <c r="L881" s="34"/>
      <c r="M881" s="136" t="s">
        <v>44</v>
      </c>
      <c r="N881" s="137" t="s">
        <v>53</v>
      </c>
      <c r="P881" s="138">
        <f>O881*H881</f>
        <v>0</v>
      </c>
      <c r="Q881" s="138">
        <v>9.1999999999999998E-3</v>
      </c>
      <c r="R881" s="138">
        <f>Q881*H881</f>
        <v>9.1999999999999998E-3</v>
      </c>
      <c r="S881" s="138">
        <v>0</v>
      </c>
      <c r="T881" s="139">
        <f>S881*H881</f>
        <v>0</v>
      </c>
      <c r="AR881" s="140" t="s">
        <v>153</v>
      </c>
      <c r="AT881" s="140" t="s">
        <v>148</v>
      </c>
      <c r="AU881" s="140" t="s">
        <v>92</v>
      </c>
      <c r="AY881" s="18" t="s">
        <v>146</v>
      </c>
      <c r="BE881" s="141">
        <f>IF(N881="základní",J881,0)</f>
        <v>0</v>
      </c>
      <c r="BF881" s="141">
        <f>IF(N881="snížená",J881,0)</f>
        <v>0</v>
      </c>
      <c r="BG881" s="141">
        <f>IF(N881="zákl. přenesená",J881,0)</f>
        <v>0</v>
      </c>
      <c r="BH881" s="141">
        <f>IF(N881="sníž. přenesená",J881,0)</f>
        <v>0</v>
      </c>
      <c r="BI881" s="141">
        <f>IF(N881="nulová",J881,0)</f>
        <v>0</v>
      </c>
      <c r="BJ881" s="18" t="s">
        <v>90</v>
      </c>
      <c r="BK881" s="141">
        <f>ROUND(I881*H881,2)</f>
        <v>0</v>
      </c>
      <c r="BL881" s="18" t="s">
        <v>153</v>
      </c>
      <c r="BM881" s="140" t="s">
        <v>1438</v>
      </c>
    </row>
    <row r="882" spans="2:65" s="1" customFormat="1" ht="19.5">
      <c r="B882" s="34"/>
      <c r="D882" s="146" t="s">
        <v>157</v>
      </c>
      <c r="F882" s="147" t="s">
        <v>1439</v>
      </c>
      <c r="I882" s="144"/>
      <c r="L882" s="34"/>
      <c r="M882" s="145"/>
      <c r="T882" s="55"/>
      <c r="AT882" s="18" t="s">
        <v>157</v>
      </c>
      <c r="AU882" s="18" t="s">
        <v>92</v>
      </c>
    </row>
    <row r="883" spans="2:65" s="12" customFormat="1" ht="11.25">
      <c r="B883" s="148"/>
      <c r="D883" s="146" t="s">
        <v>159</v>
      </c>
      <c r="E883" s="149" t="s">
        <v>44</v>
      </c>
      <c r="F883" s="150" t="s">
        <v>275</v>
      </c>
      <c r="H883" s="149" t="s">
        <v>44</v>
      </c>
      <c r="I883" s="151"/>
      <c r="L883" s="148"/>
      <c r="M883" s="152"/>
      <c r="T883" s="153"/>
      <c r="AT883" s="149" t="s">
        <v>159</v>
      </c>
      <c r="AU883" s="149" t="s">
        <v>92</v>
      </c>
      <c r="AV883" s="12" t="s">
        <v>90</v>
      </c>
      <c r="AW883" s="12" t="s">
        <v>42</v>
      </c>
      <c r="AX883" s="12" t="s">
        <v>82</v>
      </c>
      <c r="AY883" s="149" t="s">
        <v>146</v>
      </c>
    </row>
    <row r="884" spans="2:65" s="12" customFormat="1" ht="11.25">
      <c r="B884" s="148"/>
      <c r="D884" s="146" t="s">
        <v>159</v>
      </c>
      <c r="E884" s="149" t="s">
        <v>44</v>
      </c>
      <c r="F884" s="150" t="s">
        <v>1440</v>
      </c>
      <c r="H884" s="149" t="s">
        <v>44</v>
      </c>
      <c r="I884" s="151"/>
      <c r="L884" s="148"/>
      <c r="M884" s="152"/>
      <c r="T884" s="153"/>
      <c r="AT884" s="149" t="s">
        <v>159</v>
      </c>
      <c r="AU884" s="149" t="s">
        <v>92</v>
      </c>
      <c r="AV884" s="12" t="s">
        <v>90</v>
      </c>
      <c r="AW884" s="12" t="s">
        <v>42</v>
      </c>
      <c r="AX884" s="12" t="s">
        <v>82</v>
      </c>
      <c r="AY884" s="149" t="s">
        <v>146</v>
      </c>
    </row>
    <row r="885" spans="2:65" s="13" customFormat="1" ht="11.25">
      <c r="B885" s="154"/>
      <c r="D885" s="146" t="s">
        <v>159</v>
      </c>
      <c r="E885" s="155" t="s">
        <v>44</v>
      </c>
      <c r="F885" s="156" t="s">
        <v>405</v>
      </c>
      <c r="H885" s="157">
        <v>1</v>
      </c>
      <c r="I885" s="158"/>
      <c r="L885" s="154"/>
      <c r="M885" s="159"/>
      <c r="T885" s="160"/>
      <c r="AT885" s="155" t="s">
        <v>159</v>
      </c>
      <c r="AU885" s="155" t="s">
        <v>92</v>
      </c>
      <c r="AV885" s="13" t="s">
        <v>92</v>
      </c>
      <c r="AW885" s="13" t="s">
        <v>42</v>
      </c>
      <c r="AX885" s="13" t="s">
        <v>90</v>
      </c>
      <c r="AY885" s="155" t="s">
        <v>146</v>
      </c>
    </row>
    <row r="886" spans="2:65" s="1" customFormat="1" ht="16.5" customHeight="1">
      <c r="B886" s="34"/>
      <c r="C886" s="129" t="s">
        <v>1441</v>
      </c>
      <c r="D886" s="129" t="s">
        <v>148</v>
      </c>
      <c r="E886" s="130" t="s">
        <v>1442</v>
      </c>
      <c r="F886" s="131" t="s">
        <v>1443</v>
      </c>
      <c r="G886" s="132" t="s">
        <v>381</v>
      </c>
      <c r="H886" s="133">
        <v>1</v>
      </c>
      <c r="I886" s="134"/>
      <c r="J886" s="135">
        <f>ROUND(I886*H886,2)</f>
        <v>0</v>
      </c>
      <c r="K886" s="131" t="s">
        <v>44</v>
      </c>
      <c r="L886" s="34"/>
      <c r="M886" s="136" t="s">
        <v>44</v>
      </c>
      <c r="N886" s="137" t="s">
        <v>53</v>
      </c>
      <c r="P886" s="138">
        <f>O886*H886</f>
        <v>0</v>
      </c>
      <c r="Q886" s="138">
        <v>1.8600000000000001E-3</v>
      </c>
      <c r="R886" s="138">
        <f>Q886*H886</f>
        <v>1.8600000000000001E-3</v>
      </c>
      <c r="S886" s="138">
        <v>0</v>
      </c>
      <c r="T886" s="139">
        <f>S886*H886</f>
        <v>0</v>
      </c>
      <c r="AR886" s="140" t="s">
        <v>250</v>
      </c>
      <c r="AT886" s="140" t="s">
        <v>148</v>
      </c>
      <c r="AU886" s="140" t="s">
        <v>92</v>
      </c>
      <c r="AY886" s="18" t="s">
        <v>146</v>
      </c>
      <c r="BE886" s="141">
        <f>IF(N886="základní",J886,0)</f>
        <v>0</v>
      </c>
      <c r="BF886" s="141">
        <f>IF(N886="snížená",J886,0)</f>
        <v>0</v>
      </c>
      <c r="BG886" s="141">
        <f>IF(N886="zákl. přenesená",J886,0)</f>
        <v>0</v>
      </c>
      <c r="BH886" s="141">
        <f>IF(N886="sníž. přenesená",J886,0)</f>
        <v>0</v>
      </c>
      <c r="BI886" s="141">
        <f>IF(N886="nulová",J886,0)</f>
        <v>0</v>
      </c>
      <c r="BJ886" s="18" t="s">
        <v>90</v>
      </c>
      <c r="BK886" s="141">
        <f>ROUND(I886*H886,2)</f>
        <v>0</v>
      </c>
      <c r="BL886" s="18" t="s">
        <v>250</v>
      </c>
      <c r="BM886" s="140" t="s">
        <v>1444</v>
      </c>
    </row>
    <row r="887" spans="2:65" s="1" customFormat="1" ht="19.5">
      <c r="B887" s="34"/>
      <c r="D887" s="146" t="s">
        <v>157</v>
      </c>
      <c r="F887" s="147" t="s">
        <v>1439</v>
      </c>
      <c r="I887" s="144"/>
      <c r="L887" s="34"/>
      <c r="M887" s="145"/>
      <c r="T887" s="55"/>
      <c r="AT887" s="18" t="s">
        <v>157</v>
      </c>
      <c r="AU887" s="18" t="s">
        <v>92</v>
      </c>
    </row>
    <row r="888" spans="2:65" s="12" customFormat="1" ht="11.25">
      <c r="B888" s="148"/>
      <c r="D888" s="146" t="s">
        <v>159</v>
      </c>
      <c r="E888" s="149" t="s">
        <v>44</v>
      </c>
      <c r="F888" s="150" t="s">
        <v>275</v>
      </c>
      <c r="H888" s="149" t="s">
        <v>44</v>
      </c>
      <c r="I888" s="151"/>
      <c r="L888" s="148"/>
      <c r="M888" s="152"/>
      <c r="T888" s="153"/>
      <c r="AT888" s="149" t="s">
        <v>159</v>
      </c>
      <c r="AU888" s="149" t="s">
        <v>92</v>
      </c>
      <c r="AV888" s="12" t="s">
        <v>90</v>
      </c>
      <c r="AW888" s="12" t="s">
        <v>42</v>
      </c>
      <c r="AX888" s="12" t="s">
        <v>82</v>
      </c>
      <c r="AY888" s="149" t="s">
        <v>146</v>
      </c>
    </row>
    <row r="889" spans="2:65" s="12" customFormat="1" ht="11.25">
      <c r="B889" s="148"/>
      <c r="D889" s="146" t="s">
        <v>159</v>
      </c>
      <c r="E889" s="149" t="s">
        <v>44</v>
      </c>
      <c r="F889" s="150" t="s">
        <v>1440</v>
      </c>
      <c r="H889" s="149" t="s">
        <v>44</v>
      </c>
      <c r="I889" s="151"/>
      <c r="L889" s="148"/>
      <c r="M889" s="152"/>
      <c r="T889" s="153"/>
      <c r="AT889" s="149" t="s">
        <v>159</v>
      </c>
      <c r="AU889" s="149" t="s">
        <v>92</v>
      </c>
      <c r="AV889" s="12" t="s">
        <v>90</v>
      </c>
      <c r="AW889" s="12" t="s">
        <v>42</v>
      </c>
      <c r="AX889" s="12" t="s">
        <v>82</v>
      </c>
      <c r="AY889" s="149" t="s">
        <v>146</v>
      </c>
    </row>
    <row r="890" spans="2:65" s="13" customFormat="1" ht="11.25">
      <c r="B890" s="154"/>
      <c r="D890" s="146" t="s">
        <v>159</v>
      </c>
      <c r="E890" s="155" t="s">
        <v>44</v>
      </c>
      <c r="F890" s="156" t="s">
        <v>405</v>
      </c>
      <c r="H890" s="157">
        <v>1</v>
      </c>
      <c r="I890" s="158"/>
      <c r="L890" s="154"/>
      <c r="M890" s="159"/>
      <c r="T890" s="160"/>
      <c r="AT890" s="155" t="s">
        <v>159</v>
      </c>
      <c r="AU890" s="155" t="s">
        <v>92</v>
      </c>
      <c r="AV890" s="13" t="s">
        <v>92</v>
      </c>
      <c r="AW890" s="13" t="s">
        <v>42</v>
      </c>
      <c r="AX890" s="13" t="s">
        <v>90</v>
      </c>
      <c r="AY890" s="155" t="s">
        <v>146</v>
      </c>
    </row>
    <row r="891" spans="2:65" s="1" customFormat="1" ht="16.5" customHeight="1">
      <c r="B891" s="34"/>
      <c r="C891" s="129" t="s">
        <v>1445</v>
      </c>
      <c r="D891" s="129" t="s">
        <v>148</v>
      </c>
      <c r="E891" s="130" t="s">
        <v>1446</v>
      </c>
      <c r="F891" s="131" t="s">
        <v>1447</v>
      </c>
      <c r="G891" s="132" t="s">
        <v>381</v>
      </c>
      <c r="H891" s="133">
        <v>4</v>
      </c>
      <c r="I891" s="134"/>
      <c r="J891" s="135">
        <f>ROUND(I891*H891,2)</f>
        <v>0</v>
      </c>
      <c r="K891" s="131" t="s">
        <v>44</v>
      </c>
      <c r="L891" s="34"/>
      <c r="M891" s="136" t="s">
        <v>44</v>
      </c>
      <c r="N891" s="137" t="s">
        <v>53</v>
      </c>
      <c r="P891" s="138">
        <f>O891*H891</f>
        <v>0</v>
      </c>
      <c r="Q891" s="138">
        <v>1.8E-3</v>
      </c>
      <c r="R891" s="138">
        <f>Q891*H891</f>
        <v>7.1999999999999998E-3</v>
      </c>
      <c r="S891" s="138">
        <v>0</v>
      </c>
      <c r="T891" s="139">
        <f>S891*H891</f>
        <v>0</v>
      </c>
      <c r="AR891" s="140" t="s">
        <v>250</v>
      </c>
      <c r="AT891" s="140" t="s">
        <v>148</v>
      </c>
      <c r="AU891" s="140" t="s">
        <v>92</v>
      </c>
      <c r="AY891" s="18" t="s">
        <v>146</v>
      </c>
      <c r="BE891" s="141">
        <f>IF(N891="základní",J891,0)</f>
        <v>0</v>
      </c>
      <c r="BF891" s="141">
        <f>IF(N891="snížená",J891,0)</f>
        <v>0</v>
      </c>
      <c r="BG891" s="141">
        <f>IF(N891="zákl. přenesená",J891,0)</f>
        <v>0</v>
      </c>
      <c r="BH891" s="141">
        <f>IF(N891="sníž. přenesená",J891,0)</f>
        <v>0</v>
      </c>
      <c r="BI891" s="141">
        <f>IF(N891="nulová",J891,0)</f>
        <v>0</v>
      </c>
      <c r="BJ891" s="18" t="s">
        <v>90</v>
      </c>
      <c r="BK891" s="141">
        <f>ROUND(I891*H891,2)</f>
        <v>0</v>
      </c>
      <c r="BL891" s="18" t="s">
        <v>250</v>
      </c>
      <c r="BM891" s="140" t="s">
        <v>1448</v>
      </c>
    </row>
    <row r="892" spans="2:65" s="12" customFormat="1" ht="11.25">
      <c r="B892" s="148"/>
      <c r="D892" s="146" t="s">
        <v>159</v>
      </c>
      <c r="E892" s="149" t="s">
        <v>44</v>
      </c>
      <c r="F892" s="150" t="s">
        <v>275</v>
      </c>
      <c r="H892" s="149" t="s">
        <v>44</v>
      </c>
      <c r="I892" s="151"/>
      <c r="L892" s="148"/>
      <c r="M892" s="152"/>
      <c r="T892" s="153"/>
      <c r="AT892" s="149" t="s">
        <v>159</v>
      </c>
      <c r="AU892" s="149" t="s">
        <v>92</v>
      </c>
      <c r="AV892" s="12" t="s">
        <v>90</v>
      </c>
      <c r="AW892" s="12" t="s">
        <v>42</v>
      </c>
      <c r="AX892" s="12" t="s">
        <v>82</v>
      </c>
      <c r="AY892" s="149" t="s">
        <v>146</v>
      </c>
    </row>
    <row r="893" spans="2:65" s="12" customFormat="1" ht="11.25">
      <c r="B893" s="148"/>
      <c r="D893" s="146" t="s">
        <v>159</v>
      </c>
      <c r="E893" s="149" t="s">
        <v>44</v>
      </c>
      <c r="F893" s="150" t="s">
        <v>276</v>
      </c>
      <c r="H893" s="149" t="s">
        <v>44</v>
      </c>
      <c r="I893" s="151"/>
      <c r="L893" s="148"/>
      <c r="M893" s="152"/>
      <c r="T893" s="153"/>
      <c r="AT893" s="149" t="s">
        <v>159</v>
      </c>
      <c r="AU893" s="149" t="s">
        <v>92</v>
      </c>
      <c r="AV893" s="12" t="s">
        <v>90</v>
      </c>
      <c r="AW893" s="12" t="s">
        <v>42</v>
      </c>
      <c r="AX893" s="12" t="s">
        <v>82</v>
      </c>
      <c r="AY893" s="149" t="s">
        <v>146</v>
      </c>
    </row>
    <row r="894" spans="2:65" s="13" customFormat="1" ht="11.25">
      <c r="B894" s="154"/>
      <c r="D894" s="146" t="s">
        <v>159</v>
      </c>
      <c r="E894" s="155" t="s">
        <v>44</v>
      </c>
      <c r="F894" s="156" t="s">
        <v>395</v>
      </c>
      <c r="H894" s="157">
        <v>1</v>
      </c>
      <c r="I894" s="158"/>
      <c r="L894" s="154"/>
      <c r="M894" s="159"/>
      <c r="T894" s="160"/>
      <c r="AT894" s="155" t="s">
        <v>159</v>
      </c>
      <c r="AU894" s="155" t="s">
        <v>92</v>
      </c>
      <c r="AV894" s="13" t="s">
        <v>92</v>
      </c>
      <c r="AW894" s="13" t="s">
        <v>42</v>
      </c>
      <c r="AX894" s="13" t="s">
        <v>82</v>
      </c>
      <c r="AY894" s="155" t="s">
        <v>146</v>
      </c>
    </row>
    <row r="895" spans="2:65" s="13" customFormat="1" ht="11.25">
      <c r="B895" s="154"/>
      <c r="D895" s="146" t="s">
        <v>159</v>
      </c>
      <c r="E895" s="155" t="s">
        <v>44</v>
      </c>
      <c r="F895" s="156" t="s">
        <v>396</v>
      </c>
      <c r="H895" s="157">
        <v>1</v>
      </c>
      <c r="I895" s="158"/>
      <c r="L895" s="154"/>
      <c r="M895" s="159"/>
      <c r="T895" s="160"/>
      <c r="AT895" s="155" t="s">
        <v>159</v>
      </c>
      <c r="AU895" s="155" t="s">
        <v>92</v>
      </c>
      <c r="AV895" s="13" t="s">
        <v>92</v>
      </c>
      <c r="AW895" s="13" t="s">
        <v>42</v>
      </c>
      <c r="AX895" s="13" t="s">
        <v>82</v>
      </c>
      <c r="AY895" s="155" t="s">
        <v>146</v>
      </c>
    </row>
    <row r="896" spans="2:65" s="13" customFormat="1" ht="11.25">
      <c r="B896" s="154"/>
      <c r="D896" s="146" t="s">
        <v>159</v>
      </c>
      <c r="E896" s="155" t="s">
        <v>44</v>
      </c>
      <c r="F896" s="156" t="s">
        <v>397</v>
      </c>
      <c r="H896" s="157">
        <v>1</v>
      </c>
      <c r="I896" s="158"/>
      <c r="L896" s="154"/>
      <c r="M896" s="159"/>
      <c r="T896" s="160"/>
      <c r="AT896" s="155" t="s">
        <v>159</v>
      </c>
      <c r="AU896" s="155" t="s">
        <v>92</v>
      </c>
      <c r="AV896" s="13" t="s">
        <v>92</v>
      </c>
      <c r="AW896" s="13" t="s">
        <v>42</v>
      </c>
      <c r="AX896" s="13" t="s">
        <v>82</v>
      </c>
      <c r="AY896" s="155" t="s">
        <v>146</v>
      </c>
    </row>
    <row r="897" spans="2:65" s="13" customFormat="1" ht="11.25">
      <c r="B897" s="154"/>
      <c r="D897" s="146" t="s">
        <v>159</v>
      </c>
      <c r="E897" s="155" t="s">
        <v>44</v>
      </c>
      <c r="F897" s="156" t="s">
        <v>398</v>
      </c>
      <c r="H897" s="157">
        <v>1</v>
      </c>
      <c r="I897" s="158"/>
      <c r="L897" s="154"/>
      <c r="M897" s="159"/>
      <c r="T897" s="160"/>
      <c r="AT897" s="155" t="s">
        <v>159</v>
      </c>
      <c r="AU897" s="155" t="s">
        <v>92</v>
      </c>
      <c r="AV897" s="13" t="s">
        <v>92</v>
      </c>
      <c r="AW897" s="13" t="s">
        <v>42</v>
      </c>
      <c r="AX897" s="13" t="s">
        <v>82</v>
      </c>
      <c r="AY897" s="155" t="s">
        <v>146</v>
      </c>
    </row>
    <row r="898" spans="2:65" s="14" customFormat="1" ht="11.25">
      <c r="B898" s="161"/>
      <c r="D898" s="146" t="s">
        <v>159</v>
      </c>
      <c r="E898" s="162" t="s">
        <v>44</v>
      </c>
      <c r="F898" s="163" t="s">
        <v>281</v>
      </c>
      <c r="H898" s="164">
        <v>4</v>
      </c>
      <c r="I898" s="165"/>
      <c r="L898" s="161"/>
      <c r="M898" s="166"/>
      <c r="T898" s="167"/>
      <c r="AT898" s="162" t="s">
        <v>159</v>
      </c>
      <c r="AU898" s="162" t="s">
        <v>92</v>
      </c>
      <c r="AV898" s="14" t="s">
        <v>153</v>
      </c>
      <c r="AW898" s="14" t="s">
        <v>42</v>
      </c>
      <c r="AX898" s="14" t="s">
        <v>90</v>
      </c>
      <c r="AY898" s="162" t="s">
        <v>146</v>
      </c>
    </row>
    <row r="899" spans="2:65" s="1" customFormat="1" ht="16.5" customHeight="1">
      <c r="B899" s="34"/>
      <c r="C899" s="129" t="s">
        <v>1449</v>
      </c>
      <c r="D899" s="129" t="s">
        <v>148</v>
      </c>
      <c r="E899" s="130" t="s">
        <v>1450</v>
      </c>
      <c r="F899" s="131" t="s">
        <v>1451</v>
      </c>
      <c r="G899" s="132" t="s">
        <v>381</v>
      </c>
      <c r="H899" s="133">
        <v>4</v>
      </c>
      <c r="I899" s="134"/>
      <c r="J899" s="135">
        <f>ROUND(I899*H899,2)</f>
        <v>0</v>
      </c>
      <c r="K899" s="131" t="s">
        <v>152</v>
      </c>
      <c r="L899" s="34"/>
      <c r="M899" s="136" t="s">
        <v>44</v>
      </c>
      <c r="N899" s="137" t="s">
        <v>53</v>
      </c>
      <c r="P899" s="138">
        <f>O899*H899</f>
        <v>0</v>
      </c>
      <c r="Q899" s="138">
        <v>8.4999999999999995E-4</v>
      </c>
      <c r="R899" s="138">
        <f>Q899*H899</f>
        <v>3.3999999999999998E-3</v>
      </c>
      <c r="S899" s="138">
        <v>0</v>
      </c>
      <c r="T899" s="139">
        <f>S899*H899</f>
        <v>0</v>
      </c>
      <c r="AR899" s="140" t="s">
        <v>250</v>
      </c>
      <c r="AT899" s="140" t="s">
        <v>148</v>
      </c>
      <c r="AU899" s="140" t="s">
        <v>92</v>
      </c>
      <c r="AY899" s="18" t="s">
        <v>146</v>
      </c>
      <c r="BE899" s="141">
        <f>IF(N899="základní",J899,0)</f>
        <v>0</v>
      </c>
      <c r="BF899" s="141">
        <f>IF(N899="snížená",J899,0)</f>
        <v>0</v>
      </c>
      <c r="BG899" s="141">
        <f>IF(N899="zákl. přenesená",J899,0)</f>
        <v>0</v>
      </c>
      <c r="BH899" s="141">
        <f>IF(N899="sníž. přenesená",J899,0)</f>
        <v>0</v>
      </c>
      <c r="BI899" s="141">
        <f>IF(N899="nulová",J899,0)</f>
        <v>0</v>
      </c>
      <c r="BJ899" s="18" t="s">
        <v>90</v>
      </c>
      <c r="BK899" s="141">
        <f>ROUND(I899*H899,2)</f>
        <v>0</v>
      </c>
      <c r="BL899" s="18" t="s">
        <v>250</v>
      </c>
      <c r="BM899" s="140" t="s">
        <v>1452</v>
      </c>
    </row>
    <row r="900" spans="2:65" s="1" customFormat="1" ht="11.25">
      <c r="B900" s="34"/>
      <c r="D900" s="142" t="s">
        <v>155</v>
      </c>
      <c r="F900" s="143" t="s">
        <v>1453</v>
      </c>
      <c r="I900" s="144"/>
      <c r="L900" s="34"/>
      <c r="M900" s="145"/>
      <c r="T900" s="55"/>
      <c r="AT900" s="18" t="s">
        <v>155</v>
      </c>
      <c r="AU900" s="18" t="s">
        <v>92</v>
      </c>
    </row>
    <row r="901" spans="2:65" s="12" customFormat="1" ht="11.25">
      <c r="B901" s="148"/>
      <c r="D901" s="146" t="s">
        <v>159</v>
      </c>
      <c r="E901" s="149" t="s">
        <v>44</v>
      </c>
      <c r="F901" s="150" t="s">
        <v>275</v>
      </c>
      <c r="H901" s="149" t="s">
        <v>44</v>
      </c>
      <c r="I901" s="151"/>
      <c r="L901" s="148"/>
      <c r="M901" s="152"/>
      <c r="T901" s="153"/>
      <c r="AT901" s="149" t="s">
        <v>159</v>
      </c>
      <c r="AU901" s="149" t="s">
        <v>92</v>
      </c>
      <c r="AV901" s="12" t="s">
        <v>90</v>
      </c>
      <c r="AW901" s="12" t="s">
        <v>42</v>
      </c>
      <c r="AX901" s="12" t="s">
        <v>82</v>
      </c>
      <c r="AY901" s="149" t="s">
        <v>146</v>
      </c>
    </row>
    <row r="902" spans="2:65" s="12" customFormat="1" ht="11.25">
      <c r="B902" s="148"/>
      <c r="D902" s="146" t="s">
        <v>159</v>
      </c>
      <c r="E902" s="149" t="s">
        <v>44</v>
      </c>
      <c r="F902" s="150" t="s">
        <v>276</v>
      </c>
      <c r="H902" s="149" t="s">
        <v>44</v>
      </c>
      <c r="I902" s="151"/>
      <c r="L902" s="148"/>
      <c r="M902" s="152"/>
      <c r="T902" s="153"/>
      <c r="AT902" s="149" t="s">
        <v>159</v>
      </c>
      <c r="AU902" s="149" t="s">
        <v>92</v>
      </c>
      <c r="AV902" s="12" t="s">
        <v>90</v>
      </c>
      <c r="AW902" s="12" t="s">
        <v>42</v>
      </c>
      <c r="AX902" s="12" t="s">
        <v>82</v>
      </c>
      <c r="AY902" s="149" t="s">
        <v>146</v>
      </c>
    </row>
    <row r="903" spans="2:65" s="13" customFormat="1" ht="11.25">
      <c r="B903" s="154"/>
      <c r="D903" s="146" t="s">
        <v>159</v>
      </c>
      <c r="E903" s="155" t="s">
        <v>44</v>
      </c>
      <c r="F903" s="156" t="s">
        <v>395</v>
      </c>
      <c r="H903" s="157">
        <v>1</v>
      </c>
      <c r="I903" s="158"/>
      <c r="L903" s="154"/>
      <c r="M903" s="159"/>
      <c r="T903" s="160"/>
      <c r="AT903" s="155" t="s">
        <v>159</v>
      </c>
      <c r="AU903" s="155" t="s">
        <v>92</v>
      </c>
      <c r="AV903" s="13" t="s">
        <v>92</v>
      </c>
      <c r="AW903" s="13" t="s">
        <v>42</v>
      </c>
      <c r="AX903" s="13" t="s">
        <v>82</v>
      </c>
      <c r="AY903" s="155" t="s">
        <v>146</v>
      </c>
    </row>
    <row r="904" spans="2:65" s="13" customFormat="1" ht="11.25">
      <c r="B904" s="154"/>
      <c r="D904" s="146" t="s">
        <v>159</v>
      </c>
      <c r="E904" s="155" t="s">
        <v>44</v>
      </c>
      <c r="F904" s="156" t="s">
        <v>396</v>
      </c>
      <c r="H904" s="157">
        <v>1</v>
      </c>
      <c r="I904" s="158"/>
      <c r="L904" s="154"/>
      <c r="M904" s="159"/>
      <c r="T904" s="160"/>
      <c r="AT904" s="155" t="s">
        <v>159</v>
      </c>
      <c r="AU904" s="155" t="s">
        <v>92</v>
      </c>
      <c r="AV904" s="13" t="s">
        <v>92</v>
      </c>
      <c r="AW904" s="13" t="s">
        <v>42</v>
      </c>
      <c r="AX904" s="13" t="s">
        <v>82</v>
      </c>
      <c r="AY904" s="155" t="s">
        <v>146</v>
      </c>
    </row>
    <row r="905" spans="2:65" s="13" customFormat="1" ht="11.25">
      <c r="B905" s="154"/>
      <c r="D905" s="146" t="s">
        <v>159</v>
      </c>
      <c r="E905" s="155" t="s">
        <v>44</v>
      </c>
      <c r="F905" s="156" t="s">
        <v>397</v>
      </c>
      <c r="H905" s="157">
        <v>1</v>
      </c>
      <c r="I905" s="158"/>
      <c r="L905" s="154"/>
      <c r="M905" s="159"/>
      <c r="T905" s="160"/>
      <c r="AT905" s="155" t="s">
        <v>159</v>
      </c>
      <c r="AU905" s="155" t="s">
        <v>92</v>
      </c>
      <c r="AV905" s="13" t="s">
        <v>92</v>
      </c>
      <c r="AW905" s="13" t="s">
        <v>42</v>
      </c>
      <c r="AX905" s="13" t="s">
        <v>82</v>
      </c>
      <c r="AY905" s="155" t="s">
        <v>146</v>
      </c>
    </row>
    <row r="906" spans="2:65" s="13" customFormat="1" ht="11.25">
      <c r="B906" s="154"/>
      <c r="D906" s="146" t="s">
        <v>159</v>
      </c>
      <c r="E906" s="155" t="s">
        <v>44</v>
      </c>
      <c r="F906" s="156" t="s">
        <v>398</v>
      </c>
      <c r="H906" s="157">
        <v>1</v>
      </c>
      <c r="I906" s="158"/>
      <c r="L906" s="154"/>
      <c r="M906" s="159"/>
      <c r="T906" s="160"/>
      <c r="AT906" s="155" t="s">
        <v>159</v>
      </c>
      <c r="AU906" s="155" t="s">
        <v>92</v>
      </c>
      <c r="AV906" s="13" t="s">
        <v>92</v>
      </c>
      <c r="AW906" s="13" t="s">
        <v>42</v>
      </c>
      <c r="AX906" s="13" t="s">
        <v>82</v>
      </c>
      <c r="AY906" s="155" t="s">
        <v>146</v>
      </c>
    </row>
    <row r="907" spans="2:65" s="14" customFormat="1" ht="11.25">
      <c r="B907" s="161"/>
      <c r="D907" s="146" t="s">
        <v>159</v>
      </c>
      <c r="E907" s="162" t="s">
        <v>44</v>
      </c>
      <c r="F907" s="163" t="s">
        <v>281</v>
      </c>
      <c r="H907" s="164">
        <v>4</v>
      </c>
      <c r="I907" s="165"/>
      <c r="L907" s="161"/>
      <c r="M907" s="166"/>
      <c r="T907" s="167"/>
      <c r="AT907" s="162" t="s">
        <v>159</v>
      </c>
      <c r="AU907" s="162" t="s">
        <v>92</v>
      </c>
      <c r="AV907" s="14" t="s">
        <v>153</v>
      </c>
      <c r="AW907" s="14" t="s">
        <v>42</v>
      </c>
      <c r="AX907" s="14" t="s">
        <v>90</v>
      </c>
      <c r="AY907" s="162" t="s">
        <v>146</v>
      </c>
    </row>
    <row r="908" spans="2:65" s="1" customFormat="1" ht="21.75" customHeight="1">
      <c r="B908" s="34"/>
      <c r="C908" s="129" t="s">
        <v>1454</v>
      </c>
      <c r="D908" s="129" t="s">
        <v>148</v>
      </c>
      <c r="E908" s="130" t="s">
        <v>1455</v>
      </c>
      <c r="F908" s="131" t="s">
        <v>1456</v>
      </c>
      <c r="G908" s="132" t="s">
        <v>381</v>
      </c>
      <c r="H908" s="133">
        <v>1</v>
      </c>
      <c r="I908" s="134"/>
      <c r="J908" s="135">
        <f>ROUND(I908*H908,2)</f>
        <v>0</v>
      </c>
      <c r="K908" s="131" t="s">
        <v>152</v>
      </c>
      <c r="L908" s="34"/>
      <c r="M908" s="136" t="s">
        <v>44</v>
      </c>
      <c r="N908" s="137" t="s">
        <v>53</v>
      </c>
      <c r="P908" s="138">
        <f>O908*H908</f>
        <v>0</v>
      </c>
      <c r="Q908" s="138">
        <v>1.7000000000000001E-4</v>
      </c>
      <c r="R908" s="138">
        <f>Q908*H908</f>
        <v>1.7000000000000001E-4</v>
      </c>
      <c r="S908" s="138">
        <v>0</v>
      </c>
      <c r="T908" s="139">
        <f>S908*H908</f>
        <v>0</v>
      </c>
      <c r="AR908" s="140" t="s">
        <v>250</v>
      </c>
      <c r="AT908" s="140" t="s">
        <v>148</v>
      </c>
      <c r="AU908" s="140" t="s">
        <v>92</v>
      </c>
      <c r="AY908" s="18" t="s">
        <v>146</v>
      </c>
      <c r="BE908" s="141">
        <f>IF(N908="základní",J908,0)</f>
        <v>0</v>
      </c>
      <c r="BF908" s="141">
        <f>IF(N908="snížená",J908,0)</f>
        <v>0</v>
      </c>
      <c r="BG908" s="141">
        <f>IF(N908="zákl. přenesená",J908,0)</f>
        <v>0</v>
      </c>
      <c r="BH908" s="141">
        <f>IF(N908="sníž. přenesená",J908,0)</f>
        <v>0</v>
      </c>
      <c r="BI908" s="141">
        <f>IF(N908="nulová",J908,0)</f>
        <v>0</v>
      </c>
      <c r="BJ908" s="18" t="s">
        <v>90</v>
      </c>
      <c r="BK908" s="141">
        <f>ROUND(I908*H908,2)</f>
        <v>0</v>
      </c>
      <c r="BL908" s="18" t="s">
        <v>250</v>
      </c>
      <c r="BM908" s="140" t="s">
        <v>1457</v>
      </c>
    </row>
    <row r="909" spans="2:65" s="1" customFormat="1" ht="11.25">
      <c r="B909" s="34"/>
      <c r="D909" s="142" t="s">
        <v>155</v>
      </c>
      <c r="F909" s="143" t="s">
        <v>1458</v>
      </c>
      <c r="I909" s="144"/>
      <c r="L909" s="34"/>
      <c r="M909" s="145"/>
      <c r="T909" s="55"/>
      <c r="AT909" s="18" t="s">
        <v>155</v>
      </c>
      <c r="AU909" s="18" t="s">
        <v>92</v>
      </c>
    </row>
    <row r="910" spans="2:65" s="1" customFormat="1" ht="19.5">
      <c r="B910" s="34"/>
      <c r="D910" s="146" t="s">
        <v>157</v>
      </c>
      <c r="F910" s="147" t="s">
        <v>1439</v>
      </c>
      <c r="I910" s="144"/>
      <c r="L910" s="34"/>
      <c r="M910" s="145"/>
      <c r="T910" s="55"/>
      <c r="AT910" s="18" t="s">
        <v>157</v>
      </c>
      <c r="AU910" s="18" t="s">
        <v>92</v>
      </c>
    </row>
    <row r="911" spans="2:65" s="12" customFormat="1" ht="11.25">
      <c r="B911" s="148"/>
      <c r="D911" s="146" t="s">
        <v>159</v>
      </c>
      <c r="E911" s="149" t="s">
        <v>44</v>
      </c>
      <c r="F911" s="150" t="s">
        <v>275</v>
      </c>
      <c r="H911" s="149" t="s">
        <v>44</v>
      </c>
      <c r="I911" s="151"/>
      <c r="L911" s="148"/>
      <c r="M911" s="152"/>
      <c r="T911" s="153"/>
      <c r="AT911" s="149" t="s">
        <v>159</v>
      </c>
      <c r="AU911" s="149" t="s">
        <v>92</v>
      </c>
      <c r="AV911" s="12" t="s">
        <v>90</v>
      </c>
      <c r="AW911" s="12" t="s">
        <v>42</v>
      </c>
      <c r="AX911" s="12" t="s">
        <v>82</v>
      </c>
      <c r="AY911" s="149" t="s">
        <v>146</v>
      </c>
    </row>
    <row r="912" spans="2:65" s="12" customFormat="1" ht="11.25">
      <c r="B912" s="148"/>
      <c r="D912" s="146" t="s">
        <v>159</v>
      </c>
      <c r="E912" s="149" t="s">
        <v>44</v>
      </c>
      <c r="F912" s="150" t="s">
        <v>1440</v>
      </c>
      <c r="H912" s="149" t="s">
        <v>44</v>
      </c>
      <c r="I912" s="151"/>
      <c r="L912" s="148"/>
      <c r="M912" s="152"/>
      <c r="T912" s="153"/>
      <c r="AT912" s="149" t="s">
        <v>159</v>
      </c>
      <c r="AU912" s="149" t="s">
        <v>92</v>
      </c>
      <c r="AV912" s="12" t="s">
        <v>90</v>
      </c>
      <c r="AW912" s="12" t="s">
        <v>42</v>
      </c>
      <c r="AX912" s="12" t="s">
        <v>82</v>
      </c>
      <c r="AY912" s="149" t="s">
        <v>146</v>
      </c>
    </row>
    <row r="913" spans="2:65" s="13" customFormat="1" ht="11.25">
      <c r="B913" s="154"/>
      <c r="D913" s="146" t="s">
        <v>159</v>
      </c>
      <c r="E913" s="155" t="s">
        <v>44</v>
      </c>
      <c r="F913" s="156" t="s">
        <v>405</v>
      </c>
      <c r="H913" s="157">
        <v>1</v>
      </c>
      <c r="I913" s="158"/>
      <c r="L913" s="154"/>
      <c r="M913" s="159"/>
      <c r="T913" s="160"/>
      <c r="AT913" s="155" t="s">
        <v>159</v>
      </c>
      <c r="AU913" s="155" t="s">
        <v>92</v>
      </c>
      <c r="AV913" s="13" t="s">
        <v>92</v>
      </c>
      <c r="AW913" s="13" t="s">
        <v>42</v>
      </c>
      <c r="AX913" s="13" t="s">
        <v>90</v>
      </c>
      <c r="AY913" s="155" t="s">
        <v>146</v>
      </c>
    </row>
    <row r="914" spans="2:65" s="1" customFormat="1" ht="24.2" customHeight="1">
      <c r="B914" s="34"/>
      <c r="C914" s="129" t="s">
        <v>1459</v>
      </c>
      <c r="D914" s="129" t="s">
        <v>148</v>
      </c>
      <c r="E914" s="130" t="s">
        <v>1460</v>
      </c>
      <c r="F914" s="131" t="s">
        <v>1461</v>
      </c>
      <c r="G914" s="132" t="s">
        <v>295</v>
      </c>
      <c r="H914" s="133">
        <v>8.1000000000000003E-2</v>
      </c>
      <c r="I914" s="134"/>
      <c r="J914" s="135">
        <f>ROUND(I914*H914,2)</f>
        <v>0</v>
      </c>
      <c r="K914" s="131" t="s">
        <v>152</v>
      </c>
      <c r="L914" s="34"/>
      <c r="M914" s="136" t="s">
        <v>44</v>
      </c>
      <c r="N914" s="137" t="s">
        <v>53</v>
      </c>
      <c r="P914" s="138">
        <f>O914*H914</f>
        <v>0</v>
      </c>
      <c r="Q914" s="138">
        <v>0</v>
      </c>
      <c r="R914" s="138">
        <f>Q914*H914</f>
        <v>0</v>
      </c>
      <c r="S914" s="138">
        <v>0</v>
      </c>
      <c r="T914" s="139">
        <f>S914*H914</f>
        <v>0</v>
      </c>
      <c r="AR914" s="140" t="s">
        <v>250</v>
      </c>
      <c r="AT914" s="140" t="s">
        <v>148</v>
      </c>
      <c r="AU914" s="140" t="s">
        <v>92</v>
      </c>
      <c r="AY914" s="18" t="s">
        <v>146</v>
      </c>
      <c r="BE914" s="141">
        <f>IF(N914="základní",J914,0)</f>
        <v>0</v>
      </c>
      <c r="BF914" s="141">
        <f>IF(N914="snížená",J914,0)</f>
        <v>0</v>
      </c>
      <c r="BG914" s="141">
        <f>IF(N914="zákl. přenesená",J914,0)</f>
        <v>0</v>
      </c>
      <c r="BH914" s="141">
        <f>IF(N914="sníž. přenesená",J914,0)</f>
        <v>0</v>
      </c>
      <c r="BI914" s="141">
        <f>IF(N914="nulová",J914,0)</f>
        <v>0</v>
      </c>
      <c r="BJ914" s="18" t="s">
        <v>90</v>
      </c>
      <c r="BK914" s="141">
        <f>ROUND(I914*H914,2)</f>
        <v>0</v>
      </c>
      <c r="BL914" s="18" t="s">
        <v>250</v>
      </c>
      <c r="BM914" s="140" t="s">
        <v>1462</v>
      </c>
    </row>
    <row r="915" spans="2:65" s="1" customFormat="1" ht="11.25">
      <c r="B915" s="34"/>
      <c r="D915" s="142" t="s">
        <v>155</v>
      </c>
      <c r="F915" s="143" t="s">
        <v>1463</v>
      </c>
      <c r="I915" s="144"/>
      <c r="L915" s="34"/>
      <c r="M915" s="145"/>
      <c r="T915" s="55"/>
      <c r="AT915" s="18" t="s">
        <v>155</v>
      </c>
      <c r="AU915" s="18" t="s">
        <v>92</v>
      </c>
    </row>
    <row r="916" spans="2:65" s="11" customFormat="1" ht="22.9" customHeight="1">
      <c r="B916" s="117"/>
      <c r="D916" s="118" t="s">
        <v>81</v>
      </c>
      <c r="E916" s="127" t="s">
        <v>1464</v>
      </c>
      <c r="F916" s="127" t="s">
        <v>99</v>
      </c>
      <c r="I916" s="120"/>
      <c r="J916" s="128">
        <f>BK916</f>
        <v>0</v>
      </c>
      <c r="L916" s="117"/>
      <c r="M916" s="122"/>
      <c r="P916" s="123">
        <f>SUM(P917:P922)</f>
        <v>0</v>
      </c>
      <c r="R916" s="123">
        <f>SUM(R917:R922)</f>
        <v>5.3099999999999996E-3</v>
      </c>
      <c r="T916" s="124">
        <f>SUM(T917:T922)</f>
        <v>0</v>
      </c>
      <c r="AR916" s="118" t="s">
        <v>92</v>
      </c>
      <c r="AT916" s="125" t="s">
        <v>81</v>
      </c>
      <c r="AU916" s="125" t="s">
        <v>90</v>
      </c>
      <c r="AY916" s="118" t="s">
        <v>146</v>
      </c>
      <c r="BK916" s="126">
        <f>SUM(BK917:BK922)</f>
        <v>0</v>
      </c>
    </row>
    <row r="917" spans="2:65" s="1" customFormat="1" ht="16.5" customHeight="1">
      <c r="B917" s="34"/>
      <c r="C917" s="129" t="s">
        <v>1465</v>
      </c>
      <c r="D917" s="129" t="s">
        <v>148</v>
      </c>
      <c r="E917" s="130" t="s">
        <v>1466</v>
      </c>
      <c r="F917" s="131" t="s">
        <v>1467</v>
      </c>
      <c r="G917" s="132" t="s">
        <v>826</v>
      </c>
      <c r="H917" s="133">
        <v>1</v>
      </c>
      <c r="I917" s="134"/>
      <c r="J917" s="135">
        <f>ROUND(I917*H917,2)</f>
        <v>0</v>
      </c>
      <c r="K917" s="131" t="s">
        <v>152</v>
      </c>
      <c r="L917" s="34"/>
      <c r="M917" s="136" t="s">
        <v>44</v>
      </c>
      <c r="N917" s="137" t="s">
        <v>53</v>
      </c>
      <c r="P917" s="138">
        <f>O917*H917</f>
        <v>0</v>
      </c>
      <c r="Q917" s="138">
        <v>5.3099999999999996E-3</v>
      </c>
      <c r="R917" s="138">
        <f>Q917*H917</f>
        <v>5.3099999999999996E-3</v>
      </c>
      <c r="S917" s="138">
        <v>0</v>
      </c>
      <c r="T917" s="139">
        <f>S917*H917</f>
        <v>0</v>
      </c>
      <c r="AR917" s="140" t="s">
        <v>250</v>
      </c>
      <c r="AT917" s="140" t="s">
        <v>148</v>
      </c>
      <c r="AU917" s="140" t="s">
        <v>92</v>
      </c>
      <c r="AY917" s="18" t="s">
        <v>146</v>
      </c>
      <c r="BE917" s="141">
        <f>IF(N917="základní",J917,0)</f>
        <v>0</v>
      </c>
      <c r="BF917" s="141">
        <f>IF(N917="snížená",J917,0)</f>
        <v>0</v>
      </c>
      <c r="BG917" s="141">
        <f>IF(N917="zákl. přenesená",J917,0)</f>
        <v>0</v>
      </c>
      <c r="BH917" s="141">
        <f>IF(N917="sníž. přenesená",J917,0)</f>
        <v>0</v>
      </c>
      <c r="BI917" s="141">
        <f>IF(N917="nulová",J917,0)</f>
        <v>0</v>
      </c>
      <c r="BJ917" s="18" t="s">
        <v>90</v>
      </c>
      <c r="BK917" s="141">
        <f>ROUND(I917*H917,2)</f>
        <v>0</v>
      </c>
      <c r="BL917" s="18" t="s">
        <v>250</v>
      </c>
      <c r="BM917" s="140" t="s">
        <v>1468</v>
      </c>
    </row>
    <row r="918" spans="2:65" s="1" customFormat="1" ht="11.25">
      <c r="B918" s="34"/>
      <c r="D918" s="142" t="s">
        <v>155</v>
      </c>
      <c r="F918" s="143" t="s">
        <v>1469</v>
      </c>
      <c r="I918" s="144"/>
      <c r="L918" s="34"/>
      <c r="M918" s="145"/>
      <c r="T918" s="55"/>
      <c r="AT918" s="18" t="s">
        <v>155</v>
      </c>
      <c r="AU918" s="18" t="s">
        <v>92</v>
      </c>
    </row>
    <row r="919" spans="2:65" s="12" customFormat="1" ht="11.25">
      <c r="B919" s="148"/>
      <c r="D919" s="146" t="s">
        <v>159</v>
      </c>
      <c r="E919" s="149" t="s">
        <v>44</v>
      </c>
      <c r="F919" s="150" t="s">
        <v>1131</v>
      </c>
      <c r="H919" s="149" t="s">
        <v>44</v>
      </c>
      <c r="I919" s="151"/>
      <c r="L919" s="148"/>
      <c r="M919" s="152"/>
      <c r="T919" s="153"/>
      <c r="AT919" s="149" t="s">
        <v>159</v>
      </c>
      <c r="AU919" s="149" t="s">
        <v>92</v>
      </c>
      <c r="AV919" s="12" t="s">
        <v>90</v>
      </c>
      <c r="AW919" s="12" t="s">
        <v>42</v>
      </c>
      <c r="AX919" s="12" t="s">
        <v>82</v>
      </c>
      <c r="AY919" s="149" t="s">
        <v>146</v>
      </c>
    </row>
    <row r="920" spans="2:65" s="13" customFormat="1" ht="11.25">
      <c r="B920" s="154"/>
      <c r="D920" s="146" t="s">
        <v>159</v>
      </c>
      <c r="E920" s="155" t="s">
        <v>44</v>
      </c>
      <c r="F920" s="156" t="s">
        <v>1470</v>
      </c>
      <c r="H920" s="157">
        <v>1</v>
      </c>
      <c r="I920" s="158"/>
      <c r="L920" s="154"/>
      <c r="M920" s="159"/>
      <c r="T920" s="160"/>
      <c r="AT920" s="155" t="s">
        <v>159</v>
      </c>
      <c r="AU920" s="155" t="s">
        <v>92</v>
      </c>
      <c r="AV920" s="13" t="s">
        <v>92</v>
      </c>
      <c r="AW920" s="13" t="s">
        <v>42</v>
      </c>
      <c r="AX920" s="13" t="s">
        <v>90</v>
      </c>
      <c r="AY920" s="155" t="s">
        <v>146</v>
      </c>
    </row>
    <row r="921" spans="2:65" s="1" customFormat="1" ht="24.2" customHeight="1">
      <c r="B921" s="34"/>
      <c r="C921" s="129" t="s">
        <v>1471</v>
      </c>
      <c r="D921" s="129" t="s">
        <v>148</v>
      </c>
      <c r="E921" s="130" t="s">
        <v>1472</v>
      </c>
      <c r="F921" s="131" t="s">
        <v>1473</v>
      </c>
      <c r="G921" s="132" t="s">
        <v>295</v>
      </c>
      <c r="H921" s="133">
        <v>5.0000000000000001E-3</v>
      </c>
      <c r="I921" s="134"/>
      <c r="J921" s="135">
        <f>ROUND(I921*H921,2)</f>
        <v>0</v>
      </c>
      <c r="K921" s="131" t="s">
        <v>152</v>
      </c>
      <c r="L921" s="34"/>
      <c r="M921" s="136" t="s">
        <v>44</v>
      </c>
      <c r="N921" s="137" t="s">
        <v>53</v>
      </c>
      <c r="P921" s="138">
        <f>O921*H921</f>
        <v>0</v>
      </c>
      <c r="Q921" s="138">
        <v>0</v>
      </c>
      <c r="R921" s="138">
        <f>Q921*H921</f>
        <v>0</v>
      </c>
      <c r="S921" s="138">
        <v>0</v>
      </c>
      <c r="T921" s="139">
        <f>S921*H921</f>
        <v>0</v>
      </c>
      <c r="AR921" s="140" t="s">
        <v>250</v>
      </c>
      <c r="AT921" s="140" t="s">
        <v>148</v>
      </c>
      <c r="AU921" s="140" t="s">
        <v>92</v>
      </c>
      <c r="AY921" s="18" t="s">
        <v>146</v>
      </c>
      <c r="BE921" s="141">
        <f>IF(N921="základní",J921,0)</f>
        <v>0</v>
      </c>
      <c r="BF921" s="141">
        <f>IF(N921="snížená",J921,0)</f>
        <v>0</v>
      </c>
      <c r="BG921" s="141">
        <f>IF(N921="zákl. přenesená",J921,0)</f>
        <v>0</v>
      </c>
      <c r="BH921" s="141">
        <f>IF(N921="sníž. přenesená",J921,0)</f>
        <v>0</v>
      </c>
      <c r="BI921" s="141">
        <f>IF(N921="nulová",J921,0)</f>
        <v>0</v>
      </c>
      <c r="BJ921" s="18" t="s">
        <v>90</v>
      </c>
      <c r="BK921" s="141">
        <f>ROUND(I921*H921,2)</f>
        <v>0</v>
      </c>
      <c r="BL921" s="18" t="s">
        <v>250</v>
      </c>
      <c r="BM921" s="140" t="s">
        <v>1474</v>
      </c>
    </row>
    <row r="922" spans="2:65" s="1" customFormat="1" ht="11.25">
      <c r="B922" s="34"/>
      <c r="D922" s="142" t="s">
        <v>155</v>
      </c>
      <c r="F922" s="143" t="s">
        <v>1475</v>
      </c>
      <c r="I922" s="144"/>
      <c r="L922" s="34"/>
      <c r="M922" s="145"/>
      <c r="T922" s="55"/>
      <c r="AT922" s="18" t="s">
        <v>155</v>
      </c>
      <c r="AU922" s="18" t="s">
        <v>92</v>
      </c>
    </row>
    <row r="923" spans="2:65" s="11" customFormat="1" ht="22.9" customHeight="1">
      <c r="B923" s="117"/>
      <c r="D923" s="118" t="s">
        <v>81</v>
      </c>
      <c r="E923" s="127" t="s">
        <v>423</v>
      </c>
      <c r="F923" s="127" t="s">
        <v>424</v>
      </c>
      <c r="I923" s="120"/>
      <c r="J923" s="128">
        <f>BK923</f>
        <v>0</v>
      </c>
      <c r="L923" s="117"/>
      <c r="M923" s="122"/>
      <c r="P923" s="123">
        <f>SUM(P924:P956)</f>
        <v>0</v>
      </c>
      <c r="R923" s="123">
        <f>SUM(R924:R956)</f>
        <v>1.0734233399999999</v>
      </c>
      <c r="T923" s="124">
        <f>SUM(T924:T956)</f>
        <v>0</v>
      </c>
      <c r="AR923" s="118" t="s">
        <v>92</v>
      </c>
      <c r="AT923" s="125" t="s">
        <v>81</v>
      </c>
      <c r="AU923" s="125" t="s">
        <v>90</v>
      </c>
      <c r="AY923" s="118" t="s">
        <v>146</v>
      </c>
      <c r="BK923" s="126">
        <f>SUM(BK924:BK956)</f>
        <v>0</v>
      </c>
    </row>
    <row r="924" spans="2:65" s="1" customFormat="1" ht="16.5" customHeight="1">
      <c r="B924" s="34"/>
      <c r="C924" s="129" t="s">
        <v>1476</v>
      </c>
      <c r="D924" s="129" t="s">
        <v>148</v>
      </c>
      <c r="E924" s="130" t="s">
        <v>1477</v>
      </c>
      <c r="F924" s="131" t="s">
        <v>1478</v>
      </c>
      <c r="G924" s="132" t="s">
        <v>183</v>
      </c>
      <c r="H924" s="133">
        <v>0.51400000000000001</v>
      </c>
      <c r="I924" s="134"/>
      <c r="J924" s="135">
        <f>ROUND(I924*H924,2)</f>
        <v>0</v>
      </c>
      <c r="K924" s="131" t="s">
        <v>152</v>
      </c>
      <c r="L924" s="34"/>
      <c r="M924" s="136" t="s">
        <v>44</v>
      </c>
      <c r="N924" s="137" t="s">
        <v>53</v>
      </c>
      <c r="P924" s="138">
        <f>O924*H924</f>
        <v>0</v>
      </c>
      <c r="Q924" s="138">
        <v>0</v>
      </c>
      <c r="R924" s="138">
        <f>Q924*H924</f>
        <v>0</v>
      </c>
      <c r="S924" s="138">
        <v>0</v>
      </c>
      <c r="T924" s="139">
        <f>S924*H924</f>
        <v>0</v>
      </c>
      <c r="AR924" s="140" t="s">
        <v>250</v>
      </c>
      <c r="AT924" s="140" t="s">
        <v>148</v>
      </c>
      <c r="AU924" s="140" t="s">
        <v>92</v>
      </c>
      <c r="AY924" s="18" t="s">
        <v>146</v>
      </c>
      <c r="BE924" s="141">
        <f>IF(N924="základní",J924,0)</f>
        <v>0</v>
      </c>
      <c r="BF924" s="141">
        <f>IF(N924="snížená",J924,0)</f>
        <v>0</v>
      </c>
      <c r="BG924" s="141">
        <f>IF(N924="zákl. přenesená",J924,0)</f>
        <v>0</v>
      </c>
      <c r="BH924" s="141">
        <f>IF(N924="sníž. přenesená",J924,0)</f>
        <v>0</v>
      </c>
      <c r="BI924" s="141">
        <f>IF(N924="nulová",J924,0)</f>
        <v>0</v>
      </c>
      <c r="BJ924" s="18" t="s">
        <v>90</v>
      </c>
      <c r="BK924" s="141">
        <f>ROUND(I924*H924,2)</f>
        <v>0</v>
      </c>
      <c r="BL924" s="18" t="s">
        <v>250</v>
      </c>
      <c r="BM924" s="140" t="s">
        <v>1479</v>
      </c>
    </row>
    <row r="925" spans="2:65" s="1" customFormat="1" ht="11.25">
      <c r="B925" s="34"/>
      <c r="D925" s="142" t="s">
        <v>155</v>
      </c>
      <c r="F925" s="143" t="s">
        <v>1480</v>
      </c>
      <c r="I925" s="144"/>
      <c r="L925" s="34"/>
      <c r="M925" s="145"/>
      <c r="T925" s="55"/>
      <c r="AT925" s="18" t="s">
        <v>155</v>
      </c>
      <c r="AU925" s="18" t="s">
        <v>92</v>
      </c>
    </row>
    <row r="926" spans="2:65" s="12" customFormat="1" ht="11.25">
      <c r="B926" s="148"/>
      <c r="D926" s="146" t="s">
        <v>159</v>
      </c>
      <c r="E926" s="149" t="s">
        <v>44</v>
      </c>
      <c r="F926" s="150" t="s">
        <v>1304</v>
      </c>
      <c r="H926" s="149" t="s">
        <v>44</v>
      </c>
      <c r="I926" s="151"/>
      <c r="L926" s="148"/>
      <c r="M926" s="152"/>
      <c r="T926" s="153"/>
      <c r="AT926" s="149" t="s">
        <v>159</v>
      </c>
      <c r="AU926" s="149" t="s">
        <v>92</v>
      </c>
      <c r="AV926" s="12" t="s">
        <v>90</v>
      </c>
      <c r="AW926" s="12" t="s">
        <v>42</v>
      </c>
      <c r="AX926" s="12" t="s">
        <v>82</v>
      </c>
      <c r="AY926" s="149" t="s">
        <v>146</v>
      </c>
    </row>
    <row r="927" spans="2:65" s="13" customFormat="1" ht="11.25">
      <c r="B927" s="154"/>
      <c r="D927" s="146" t="s">
        <v>159</v>
      </c>
      <c r="E927" s="155" t="s">
        <v>44</v>
      </c>
      <c r="F927" s="156" t="s">
        <v>1481</v>
      </c>
      <c r="H927" s="157">
        <v>0.51400000000000001</v>
      </c>
      <c r="I927" s="158"/>
      <c r="L927" s="154"/>
      <c r="M927" s="159"/>
      <c r="T927" s="160"/>
      <c r="AT927" s="155" t="s">
        <v>159</v>
      </c>
      <c r="AU927" s="155" t="s">
        <v>92</v>
      </c>
      <c r="AV927" s="13" t="s">
        <v>92</v>
      </c>
      <c r="AW927" s="13" t="s">
        <v>42</v>
      </c>
      <c r="AX927" s="13" t="s">
        <v>90</v>
      </c>
      <c r="AY927" s="155" t="s">
        <v>146</v>
      </c>
    </row>
    <row r="928" spans="2:65" s="1" customFormat="1" ht="24.2" customHeight="1">
      <c r="B928" s="34"/>
      <c r="C928" s="129" t="s">
        <v>1482</v>
      </c>
      <c r="D928" s="129" t="s">
        <v>148</v>
      </c>
      <c r="E928" s="130" t="s">
        <v>1483</v>
      </c>
      <c r="F928" s="131" t="s">
        <v>1484</v>
      </c>
      <c r="G928" s="132" t="s">
        <v>151</v>
      </c>
      <c r="H928" s="133">
        <v>21.42</v>
      </c>
      <c r="I928" s="134"/>
      <c r="J928" s="135">
        <f>ROUND(I928*H928,2)</f>
        <v>0</v>
      </c>
      <c r="K928" s="131" t="s">
        <v>152</v>
      </c>
      <c r="L928" s="34"/>
      <c r="M928" s="136" t="s">
        <v>44</v>
      </c>
      <c r="N928" s="137" t="s">
        <v>53</v>
      </c>
      <c r="P928" s="138">
        <f>O928*H928</f>
        <v>0</v>
      </c>
      <c r="Q928" s="138">
        <v>0</v>
      </c>
      <c r="R928" s="138">
        <f>Q928*H928</f>
        <v>0</v>
      </c>
      <c r="S928" s="138">
        <v>0</v>
      </c>
      <c r="T928" s="139">
        <f>S928*H928</f>
        <v>0</v>
      </c>
      <c r="AR928" s="140" t="s">
        <v>250</v>
      </c>
      <c r="AT928" s="140" t="s">
        <v>148</v>
      </c>
      <c r="AU928" s="140" t="s">
        <v>92</v>
      </c>
      <c r="AY928" s="18" t="s">
        <v>146</v>
      </c>
      <c r="BE928" s="141">
        <f>IF(N928="základní",J928,0)</f>
        <v>0</v>
      </c>
      <c r="BF928" s="141">
        <f>IF(N928="snížená",J928,0)</f>
        <v>0</v>
      </c>
      <c r="BG928" s="141">
        <f>IF(N928="zákl. přenesená",J928,0)</f>
        <v>0</v>
      </c>
      <c r="BH928" s="141">
        <f>IF(N928="sníž. přenesená",J928,0)</f>
        <v>0</v>
      </c>
      <c r="BI928" s="141">
        <f>IF(N928="nulová",J928,0)</f>
        <v>0</v>
      </c>
      <c r="BJ928" s="18" t="s">
        <v>90</v>
      </c>
      <c r="BK928" s="141">
        <f>ROUND(I928*H928,2)</f>
        <v>0</v>
      </c>
      <c r="BL928" s="18" t="s">
        <v>250</v>
      </c>
      <c r="BM928" s="140" t="s">
        <v>1485</v>
      </c>
    </row>
    <row r="929" spans="2:65" s="1" customFormat="1" ht="11.25">
      <c r="B929" s="34"/>
      <c r="D929" s="142" t="s">
        <v>155</v>
      </c>
      <c r="F929" s="143" t="s">
        <v>1486</v>
      </c>
      <c r="I929" s="144"/>
      <c r="L929" s="34"/>
      <c r="M929" s="145"/>
      <c r="T929" s="55"/>
      <c r="AT929" s="18" t="s">
        <v>155</v>
      </c>
      <c r="AU929" s="18" t="s">
        <v>92</v>
      </c>
    </row>
    <row r="930" spans="2:65" s="12" customFormat="1" ht="11.25">
      <c r="B930" s="148"/>
      <c r="D930" s="146" t="s">
        <v>159</v>
      </c>
      <c r="E930" s="149" t="s">
        <v>44</v>
      </c>
      <c r="F930" s="150" t="s">
        <v>1304</v>
      </c>
      <c r="H930" s="149" t="s">
        <v>44</v>
      </c>
      <c r="I930" s="151"/>
      <c r="L930" s="148"/>
      <c r="M930" s="152"/>
      <c r="T930" s="153"/>
      <c r="AT930" s="149" t="s">
        <v>159</v>
      </c>
      <c r="AU930" s="149" t="s">
        <v>92</v>
      </c>
      <c r="AV930" s="12" t="s">
        <v>90</v>
      </c>
      <c r="AW930" s="12" t="s">
        <v>42</v>
      </c>
      <c r="AX930" s="12" t="s">
        <v>82</v>
      </c>
      <c r="AY930" s="149" t="s">
        <v>146</v>
      </c>
    </row>
    <row r="931" spans="2:65" s="13" customFormat="1" ht="11.25">
      <c r="B931" s="154"/>
      <c r="D931" s="146" t="s">
        <v>159</v>
      </c>
      <c r="E931" s="155" t="s">
        <v>44</v>
      </c>
      <c r="F931" s="156" t="s">
        <v>1305</v>
      </c>
      <c r="H931" s="157">
        <v>21.42</v>
      </c>
      <c r="I931" s="158"/>
      <c r="L931" s="154"/>
      <c r="M931" s="159"/>
      <c r="T931" s="160"/>
      <c r="AT931" s="155" t="s">
        <v>159</v>
      </c>
      <c r="AU931" s="155" t="s">
        <v>92</v>
      </c>
      <c r="AV931" s="13" t="s">
        <v>92</v>
      </c>
      <c r="AW931" s="13" t="s">
        <v>42</v>
      </c>
      <c r="AX931" s="13" t="s">
        <v>90</v>
      </c>
      <c r="AY931" s="155" t="s">
        <v>146</v>
      </c>
    </row>
    <row r="932" spans="2:65" s="1" customFormat="1" ht="16.5" customHeight="1">
      <c r="B932" s="34"/>
      <c r="C932" s="178" t="s">
        <v>1487</v>
      </c>
      <c r="D932" s="178" t="s">
        <v>720</v>
      </c>
      <c r="E932" s="179" t="s">
        <v>1488</v>
      </c>
      <c r="F932" s="180" t="s">
        <v>1489</v>
      </c>
      <c r="G932" s="181" t="s">
        <v>183</v>
      </c>
      <c r="H932" s="182">
        <v>0.52900000000000003</v>
      </c>
      <c r="I932" s="183"/>
      <c r="J932" s="184">
        <f>ROUND(I932*H932,2)</f>
        <v>0</v>
      </c>
      <c r="K932" s="180" t="s">
        <v>152</v>
      </c>
      <c r="L932" s="185"/>
      <c r="M932" s="186" t="s">
        <v>44</v>
      </c>
      <c r="N932" s="187" t="s">
        <v>53</v>
      </c>
      <c r="P932" s="138">
        <f>O932*H932</f>
        <v>0</v>
      </c>
      <c r="Q932" s="138">
        <v>0.55000000000000004</v>
      </c>
      <c r="R932" s="138">
        <f>Q932*H932</f>
        <v>0.29095000000000004</v>
      </c>
      <c r="S932" s="138">
        <v>0</v>
      </c>
      <c r="T932" s="139">
        <f>S932*H932</f>
        <v>0</v>
      </c>
      <c r="AR932" s="140" t="s">
        <v>361</v>
      </c>
      <c r="AT932" s="140" t="s">
        <v>720</v>
      </c>
      <c r="AU932" s="140" t="s">
        <v>92</v>
      </c>
      <c r="AY932" s="18" t="s">
        <v>146</v>
      </c>
      <c r="BE932" s="141">
        <f>IF(N932="základní",J932,0)</f>
        <v>0</v>
      </c>
      <c r="BF932" s="141">
        <f>IF(N932="snížená",J932,0)</f>
        <v>0</v>
      </c>
      <c r="BG932" s="141">
        <f>IF(N932="zákl. přenesená",J932,0)</f>
        <v>0</v>
      </c>
      <c r="BH932" s="141">
        <f>IF(N932="sníž. přenesená",J932,0)</f>
        <v>0</v>
      </c>
      <c r="BI932" s="141">
        <f>IF(N932="nulová",J932,0)</f>
        <v>0</v>
      </c>
      <c r="BJ932" s="18" t="s">
        <v>90</v>
      </c>
      <c r="BK932" s="141">
        <f>ROUND(I932*H932,2)</f>
        <v>0</v>
      </c>
      <c r="BL932" s="18" t="s">
        <v>250</v>
      </c>
      <c r="BM932" s="140" t="s">
        <v>1490</v>
      </c>
    </row>
    <row r="933" spans="2:65" s="1" customFormat="1" ht="19.5">
      <c r="B933" s="34"/>
      <c r="D933" s="146" t="s">
        <v>157</v>
      </c>
      <c r="F933" s="147" t="s">
        <v>832</v>
      </c>
      <c r="I933" s="144"/>
      <c r="L933" s="34"/>
      <c r="M933" s="145"/>
      <c r="T933" s="55"/>
      <c r="AT933" s="18" t="s">
        <v>157</v>
      </c>
      <c r="AU933" s="18" t="s">
        <v>92</v>
      </c>
    </row>
    <row r="934" spans="2:65" s="12" customFormat="1" ht="11.25">
      <c r="B934" s="148"/>
      <c r="D934" s="146" t="s">
        <v>159</v>
      </c>
      <c r="E934" s="149" t="s">
        <v>44</v>
      </c>
      <c r="F934" s="150" t="s">
        <v>1304</v>
      </c>
      <c r="H934" s="149" t="s">
        <v>44</v>
      </c>
      <c r="I934" s="151"/>
      <c r="L934" s="148"/>
      <c r="M934" s="152"/>
      <c r="T934" s="153"/>
      <c r="AT934" s="149" t="s">
        <v>159</v>
      </c>
      <c r="AU934" s="149" t="s">
        <v>92</v>
      </c>
      <c r="AV934" s="12" t="s">
        <v>90</v>
      </c>
      <c r="AW934" s="12" t="s">
        <v>42</v>
      </c>
      <c r="AX934" s="12" t="s">
        <v>82</v>
      </c>
      <c r="AY934" s="149" t="s">
        <v>146</v>
      </c>
    </row>
    <row r="935" spans="2:65" s="13" customFormat="1" ht="11.25">
      <c r="B935" s="154"/>
      <c r="D935" s="146" t="s">
        <v>159</v>
      </c>
      <c r="E935" s="155" t="s">
        <v>44</v>
      </c>
      <c r="F935" s="156" t="s">
        <v>1481</v>
      </c>
      <c r="H935" s="157">
        <v>0.51400000000000001</v>
      </c>
      <c r="I935" s="158"/>
      <c r="L935" s="154"/>
      <c r="M935" s="159"/>
      <c r="T935" s="160"/>
      <c r="AT935" s="155" t="s">
        <v>159</v>
      </c>
      <c r="AU935" s="155" t="s">
        <v>92</v>
      </c>
      <c r="AV935" s="13" t="s">
        <v>92</v>
      </c>
      <c r="AW935" s="13" t="s">
        <v>42</v>
      </c>
      <c r="AX935" s="13" t="s">
        <v>90</v>
      </c>
      <c r="AY935" s="155" t="s">
        <v>146</v>
      </c>
    </row>
    <row r="936" spans="2:65" s="13" customFormat="1" ht="11.25">
      <c r="B936" s="154"/>
      <c r="D936" s="146" t="s">
        <v>159</v>
      </c>
      <c r="F936" s="156" t="s">
        <v>1491</v>
      </c>
      <c r="H936" s="157">
        <v>0.52900000000000003</v>
      </c>
      <c r="I936" s="158"/>
      <c r="L936" s="154"/>
      <c r="M936" s="159"/>
      <c r="T936" s="160"/>
      <c r="AT936" s="155" t="s">
        <v>159</v>
      </c>
      <c r="AU936" s="155" t="s">
        <v>92</v>
      </c>
      <c r="AV936" s="13" t="s">
        <v>92</v>
      </c>
      <c r="AW936" s="13" t="s">
        <v>4</v>
      </c>
      <c r="AX936" s="13" t="s">
        <v>90</v>
      </c>
      <c r="AY936" s="155" t="s">
        <v>146</v>
      </c>
    </row>
    <row r="937" spans="2:65" s="1" customFormat="1" ht="24.2" customHeight="1">
      <c r="B937" s="34"/>
      <c r="C937" s="129" t="s">
        <v>1492</v>
      </c>
      <c r="D937" s="129" t="s">
        <v>148</v>
      </c>
      <c r="E937" s="130" t="s">
        <v>1493</v>
      </c>
      <c r="F937" s="131" t="s">
        <v>1494</v>
      </c>
      <c r="G937" s="132" t="s">
        <v>151</v>
      </c>
      <c r="H937" s="133">
        <v>3.06</v>
      </c>
      <c r="I937" s="134"/>
      <c r="J937" s="135">
        <f>ROUND(I937*H937,2)</f>
        <v>0</v>
      </c>
      <c r="K937" s="131" t="s">
        <v>152</v>
      </c>
      <c r="L937" s="34"/>
      <c r="M937" s="136" t="s">
        <v>44</v>
      </c>
      <c r="N937" s="137" t="s">
        <v>53</v>
      </c>
      <c r="P937" s="138">
        <f>O937*H937</f>
        <v>0</v>
      </c>
      <c r="Q937" s="138">
        <v>1.4279999999999999E-2</v>
      </c>
      <c r="R937" s="138">
        <f>Q937*H937</f>
        <v>4.3696800000000001E-2</v>
      </c>
      <c r="S937" s="138">
        <v>0</v>
      </c>
      <c r="T937" s="139">
        <f>S937*H937</f>
        <v>0</v>
      </c>
      <c r="AR937" s="140" t="s">
        <v>250</v>
      </c>
      <c r="AT937" s="140" t="s">
        <v>148</v>
      </c>
      <c r="AU937" s="140" t="s">
        <v>92</v>
      </c>
      <c r="AY937" s="18" t="s">
        <v>146</v>
      </c>
      <c r="BE937" s="141">
        <f>IF(N937="základní",J937,0)</f>
        <v>0</v>
      </c>
      <c r="BF937" s="141">
        <f>IF(N937="snížená",J937,0)</f>
        <v>0</v>
      </c>
      <c r="BG937" s="141">
        <f>IF(N937="zákl. přenesená",J937,0)</f>
        <v>0</v>
      </c>
      <c r="BH937" s="141">
        <f>IF(N937="sníž. přenesená",J937,0)</f>
        <v>0</v>
      </c>
      <c r="BI937" s="141">
        <f>IF(N937="nulová",J937,0)</f>
        <v>0</v>
      </c>
      <c r="BJ937" s="18" t="s">
        <v>90</v>
      </c>
      <c r="BK937" s="141">
        <f>ROUND(I937*H937,2)</f>
        <v>0</v>
      </c>
      <c r="BL937" s="18" t="s">
        <v>250</v>
      </c>
      <c r="BM937" s="140" t="s">
        <v>1495</v>
      </c>
    </row>
    <row r="938" spans="2:65" s="1" customFormat="1" ht="11.25">
      <c r="B938" s="34"/>
      <c r="D938" s="142" t="s">
        <v>155</v>
      </c>
      <c r="F938" s="143" t="s">
        <v>1496</v>
      </c>
      <c r="I938" s="144"/>
      <c r="L938" s="34"/>
      <c r="M938" s="145"/>
      <c r="T938" s="55"/>
      <c r="AT938" s="18" t="s">
        <v>155</v>
      </c>
      <c r="AU938" s="18" t="s">
        <v>92</v>
      </c>
    </row>
    <row r="939" spans="2:65" s="12" customFormat="1" ht="11.25">
      <c r="B939" s="148"/>
      <c r="D939" s="146" t="s">
        <v>159</v>
      </c>
      <c r="E939" s="149" t="s">
        <v>44</v>
      </c>
      <c r="F939" s="150" t="s">
        <v>794</v>
      </c>
      <c r="H939" s="149" t="s">
        <v>44</v>
      </c>
      <c r="I939" s="151"/>
      <c r="L939" s="148"/>
      <c r="M939" s="152"/>
      <c r="T939" s="153"/>
      <c r="AT939" s="149" t="s">
        <v>159</v>
      </c>
      <c r="AU939" s="149" t="s">
        <v>92</v>
      </c>
      <c r="AV939" s="12" t="s">
        <v>90</v>
      </c>
      <c r="AW939" s="12" t="s">
        <v>42</v>
      </c>
      <c r="AX939" s="12" t="s">
        <v>82</v>
      </c>
      <c r="AY939" s="149" t="s">
        <v>146</v>
      </c>
    </row>
    <row r="940" spans="2:65" s="13" customFormat="1" ht="11.25">
      <c r="B940" s="154"/>
      <c r="D940" s="146" t="s">
        <v>159</v>
      </c>
      <c r="E940" s="155" t="s">
        <v>44</v>
      </c>
      <c r="F940" s="156" t="s">
        <v>1497</v>
      </c>
      <c r="H940" s="157">
        <v>3.06</v>
      </c>
      <c r="I940" s="158"/>
      <c r="L940" s="154"/>
      <c r="M940" s="159"/>
      <c r="T940" s="160"/>
      <c r="AT940" s="155" t="s">
        <v>159</v>
      </c>
      <c r="AU940" s="155" t="s">
        <v>92</v>
      </c>
      <c r="AV940" s="13" t="s">
        <v>92</v>
      </c>
      <c r="AW940" s="13" t="s">
        <v>42</v>
      </c>
      <c r="AX940" s="13" t="s">
        <v>90</v>
      </c>
      <c r="AY940" s="155" t="s">
        <v>146</v>
      </c>
    </row>
    <row r="941" spans="2:65" s="1" customFormat="1" ht="24.2" customHeight="1">
      <c r="B941" s="34"/>
      <c r="C941" s="129" t="s">
        <v>1498</v>
      </c>
      <c r="D941" s="129" t="s">
        <v>148</v>
      </c>
      <c r="E941" s="130" t="s">
        <v>1499</v>
      </c>
      <c r="F941" s="131" t="s">
        <v>1500</v>
      </c>
      <c r="G941" s="132" t="s">
        <v>151</v>
      </c>
      <c r="H941" s="133">
        <v>32.957000000000001</v>
      </c>
      <c r="I941" s="134"/>
      <c r="J941" s="135">
        <f>ROUND(I941*H941,2)</f>
        <v>0</v>
      </c>
      <c r="K941" s="131" t="s">
        <v>44</v>
      </c>
      <c r="L941" s="34"/>
      <c r="M941" s="136" t="s">
        <v>44</v>
      </c>
      <c r="N941" s="137" t="s">
        <v>53</v>
      </c>
      <c r="P941" s="138">
        <f>O941*H941</f>
        <v>0</v>
      </c>
      <c r="Q941" s="138">
        <v>1.6219999999999998E-2</v>
      </c>
      <c r="R941" s="138">
        <f>Q941*H941</f>
        <v>0.53456253999999992</v>
      </c>
      <c r="S941" s="138">
        <v>0</v>
      </c>
      <c r="T941" s="139">
        <f>S941*H941</f>
        <v>0</v>
      </c>
      <c r="AR941" s="140" t="s">
        <v>250</v>
      </c>
      <c r="AT941" s="140" t="s">
        <v>148</v>
      </c>
      <c r="AU941" s="140" t="s">
        <v>92</v>
      </c>
      <c r="AY941" s="18" t="s">
        <v>146</v>
      </c>
      <c r="BE941" s="141">
        <f>IF(N941="základní",J941,0)</f>
        <v>0</v>
      </c>
      <c r="BF941" s="141">
        <f>IF(N941="snížená",J941,0)</f>
        <v>0</v>
      </c>
      <c r="BG941" s="141">
        <f>IF(N941="zákl. přenesená",J941,0)</f>
        <v>0</v>
      </c>
      <c r="BH941" s="141">
        <f>IF(N941="sníž. přenesená",J941,0)</f>
        <v>0</v>
      </c>
      <c r="BI941" s="141">
        <f>IF(N941="nulová",J941,0)</f>
        <v>0</v>
      </c>
      <c r="BJ941" s="18" t="s">
        <v>90</v>
      </c>
      <c r="BK941" s="141">
        <f>ROUND(I941*H941,2)</f>
        <v>0</v>
      </c>
      <c r="BL941" s="18" t="s">
        <v>250</v>
      </c>
      <c r="BM941" s="140" t="s">
        <v>1501</v>
      </c>
    </row>
    <row r="942" spans="2:65" s="1" customFormat="1" ht="19.5">
      <c r="B942" s="34"/>
      <c r="D942" s="146" t="s">
        <v>157</v>
      </c>
      <c r="F942" s="147" t="s">
        <v>1502</v>
      </c>
      <c r="I942" s="144"/>
      <c r="L942" s="34"/>
      <c r="M942" s="145"/>
      <c r="T942" s="55"/>
      <c r="AT942" s="18" t="s">
        <v>157</v>
      </c>
      <c r="AU942" s="18" t="s">
        <v>92</v>
      </c>
    </row>
    <row r="943" spans="2:65" s="12" customFormat="1" ht="11.25">
      <c r="B943" s="148"/>
      <c r="D943" s="146" t="s">
        <v>159</v>
      </c>
      <c r="E943" s="149" t="s">
        <v>44</v>
      </c>
      <c r="F943" s="150" t="s">
        <v>929</v>
      </c>
      <c r="H943" s="149" t="s">
        <v>44</v>
      </c>
      <c r="I943" s="151"/>
      <c r="L943" s="148"/>
      <c r="M943" s="152"/>
      <c r="T943" s="153"/>
      <c r="AT943" s="149" t="s">
        <v>159</v>
      </c>
      <c r="AU943" s="149" t="s">
        <v>92</v>
      </c>
      <c r="AV943" s="12" t="s">
        <v>90</v>
      </c>
      <c r="AW943" s="12" t="s">
        <v>42</v>
      </c>
      <c r="AX943" s="12" t="s">
        <v>82</v>
      </c>
      <c r="AY943" s="149" t="s">
        <v>146</v>
      </c>
    </row>
    <row r="944" spans="2:65" s="13" customFormat="1" ht="11.25">
      <c r="B944" s="154"/>
      <c r="D944" s="146" t="s">
        <v>159</v>
      </c>
      <c r="E944" s="155" t="s">
        <v>44</v>
      </c>
      <c r="F944" s="156" t="s">
        <v>1361</v>
      </c>
      <c r="H944" s="157">
        <v>32.957000000000001</v>
      </c>
      <c r="I944" s="158"/>
      <c r="L944" s="154"/>
      <c r="M944" s="159"/>
      <c r="T944" s="160"/>
      <c r="AT944" s="155" t="s">
        <v>159</v>
      </c>
      <c r="AU944" s="155" t="s">
        <v>92</v>
      </c>
      <c r="AV944" s="13" t="s">
        <v>92</v>
      </c>
      <c r="AW944" s="13" t="s">
        <v>42</v>
      </c>
      <c r="AX944" s="13" t="s">
        <v>90</v>
      </c>
      <c r="AY944" s="155" t="s">
        <v>146</v>
      </c>
    </row>
    <row r="945" spans="2:65" s="1" customFormat="1" ht="24.2" customHeight="1">
      <c r="B945" s="34"/>
      <c r="C945" s="129" t="s">
        <v>1503</v>
      </c>
      <c r="D945" s="129" t="s">
        <v>148</v>
      </c>
      <c r="E945" s="130" t="s">
        <v>1504</v>
      </c>
      <c r="F945" s="131" t="s">
        <v>1505</v>
      </c>
      <c r="G945" s="132" t="s">
        <v>183</v>
      </c>
      <c r="H945" s="133">
        <v>0.85</v>
      </c>
      <c r="I945" s="134"/>
      <c r="J945" s="135">
        <f>ROUND(I945*H945,2)</f>
        <v>0</v>
      </c>
      <c r="K945" s="131" t="s">
        <v>152</v>
      </c>
      <c r="L945" s="34"/>
      <c r="M945" s="136" t="s">
        <v>44</v>
      </c>
      <c r="N945" s="137" t="s">
        <v>53</v>
      </c>
      <c r="P945" s="138">
        <f>O945*H945</f>
        <v>0</v>
      </c>
      <c r="Q945" s="138">
        <v>2.2839999999999999E-2</v>
      </c>
      <c r="R945" s="138">
        <f>Q945*H945</f>
        <v>1.9413999999999997E-2</v>
      </c>
      <c r="S945" s="138">
        <v>0</v>
      </c>
      <c r="T945" s="139">
        <f>S945*H945</f>
        <v>0</v>
      </c>
      <c r="AR945" s="140" t="s">
        <v>250</v>
      </c>
      <c r="AT945" s="140" t="s">
        <v>148</v>
      </c>
      <c r="AU945" s="140" t="s">
        <v>92</v>
      </c>
      <c r="AY945" s="18" t="s">
        <v>146</v>
      </c>
      <c r="BE945" s="141">
        <f>IF(N945="základní",J945,0)</f>
        <v>0</v>
      </c>
      <c r="BF945" s="141">
        <f>IF(N945="snížená",J945,0)</f>
        <v>0</v>
      </c>
      <c r="BG945" s="141">
        <f>IF(N945="zákl. přenesená",J945,0)</f>
        <v>0</v>
      </c>
      <c r="BH945" s="141">
        <f>IF(N945="sníž. přenesená",J945,0)</f>
        <v>0</v>
      </c>
      <c r="BI945" s="141">
        <f>IF(N945="nulová",J945,0)</f>
        <v>0</v>
      </c>
      <c r="BJ945" s="18" t="s">
        <v>90</v>
      </c>
      <c r="BK945" s="141">
        <f>ROUND(I945*H945,2)</f>
        <v>0</v>
      </c>
      <c r="BL945" s="18" t="s">
        <v>250</v>
      </c>
      <c r="BM945" s="140" t="s">
        <v>1506</v>
      </c>
    </row>
    <row r="946" spans="2:65" s="1" customFormat="1" ht="11.25">
      <c r="B946" s="34"/>
      <c r="D946" s="142" t="s">
        <v>155</v>
      </c>
      <c r="F946" s="143" t="s">
        <v>1507</v>
      </c>
      <c r="I946" s="144"/>
      <c r="L946" s="34"/>
      <c r="M946" s="145"/>
      <c r="T946" s="55"/>
      <c r="AT946" s="18" t="s">
        <v>155</v>
      </c>
      <c r="AU946" s="18" t="s">
        <v>92</v>
      </c>
    </row>
    <row r="947" spans="2:65" s="12" customFormat="1" ht="11.25">
      <c r="B947" s="148"/>
      <c r="D947" s="146" t="s">
        <v>159</v>
      </c>
      <c r="E947" s="149" t="s">
        <v>44</v>
      </c>
      <c r="F947" s="150" t="s">
        <v>1304</v>
      </c>
      <c r="H947" s="149" t="s">
        <v>44</v>
      </c>
      <c r="I947" s="151"/>
      <c r="L947" s="148"/>
      <c r="M947" s="152"/>
      <c r="T947" s="153"/>
      <c r="AT947" s="149" t="s">
        <v>159</v>
      </c>
      <c r="AU947" s="149" t="s">
        <v>92</v>
      </c>
      <c r="AV947" s="12" t="s">
        <v>90</v>
      </c>
      <c r="AW947" s="12" t="s">
        <v>42</v>
      </c>
      <c r="AX947" s="12" t="s">
        <v>82</v>
      </c>
      <c r="AY947" s="149" t="s">
        <v>146</v>
      </c>
    </row>
    <row r="948" spans="2:65" s="13" customFormat="1" ht="11.25">
      <c r="B948" s="154"/>
      <c r="D948" s="146" t="s">
        <v>159</v>
      </c>
      <c r="E948" s="155" t="s">
        <v>44</v>
      </c>
      <c r="F948" s="156" t="s">
        <v>1508</v>
      </c>
      <c r="H948" s="157">
        <v>0.85</v>
      </c>
      <c r="I948" s="158"/>
      <c r="L948" s="154"/>
      <c r="M948" s="159"/>
      <c r="T948" s="160"/>
      <c r="AT948" s="155" t="s">
        <v>159</v>
      </c>
      <c r="AU948" s="155" t="s">
        <v>92</v>
      </c>
      <c r="AV948" s="13" t="s">
        <v>92</v>
      </c>
      <c r="AW948" s="13" t="s">
        <v>42</v>
      </c>
      <c r="AX948" s="13" t="s">
        <v>90</v>
      </c>
      <c r="AY948" s="155" t="s">
        <v>146</v>
      </c>
    </row>
    <row r="949" spans="2:65" s="1" customFormat="1" ht="16.5" customHeight="1">
      <c r="B949" s="34"/>
      <c r="C949" s="129" t="s">
        <v>1509</v>
      </c>
      <c r="D949" s="129" t="s">
        <v>148</v>
      </c>
      <c r="E949" s="130" t="s">
        <v>1510</v>
      </c>
      <c r="F949" s="131" t="s">
        <v>1511</v>
      </c>
      <c r="G949" s="132" t="s">
        <v>192</v>
      </c>
      <c r="H949" s="133">
        <v>28</v>
      </c>
      <c r="I949" s="134"/>
      <c r="J949" s="135">
        <f>ROUND(I949*H949,2)</f>
        <v>0</v>
      </c>
      <c r="K949" s="131" t="s">
        <v>44</v>
      </c>
      <c r="L949" s="34"/>
      <c r="M949" s="136" t="s">
        <v>44</v>
      </c>
      <c r="N949" s="137" t="s">
        <v>53</v>
      </c>
      <c r="P949" s="138">
        <f>O949*H949</f>
        <v>0</v>
      </c>
      <c r="Q949" s="138">
        <v>0</v>
      </c>
      <c r="R949" s="138">
        <f>Q949*H949</f>
        <v>0</v>
      </c>
      <c r="S949" s="138">
        <v>0</v>
      </c>
      <c r="T949" s="139">
        <f>S949*H949</f>
        <v>0</v>
      </c>
      <c r="AR949" s="140" t="s">
        <v>250</v>
      </c>
      <c r="AT949" s="140" t="s">
        <v>148</v>
      </c>
      <c r="AU949" s="140" t="s">
        <v>92</v>
      </c>
      <c r="AY949" s="18" t="s">
        <v>146</v>
      </c>
      <c r="BE949" s="141">
        <f>IF(N949="základní",J949,0)</f>
        <v>0</v>
      </c>
      <c r="BF949" s="141">
        <f>IF(N949="snížená",J949,0)</f>
        <v>0</v>
      </c>
      <c r="BG949" s="141">
        <f>IF(N949="zákl. přenesená",J949,0)</f>
        <v>0</v>
      </c>
      <c r="BH949" s="141">
        <f>IF(N949="sníž. přenesená",J949,0)</f>
        <v>0</v>
      </c>
      <c r="BI949" s="141">
        <f>IF(N949="nulová",J949,0)</f>
        <v>0</v>
      </c>
      <c r="BJ949" s="18" t="s">
        <v>90</v>
      </c>
      <c r="BK949" s="141">
        <f>ROUND(I949*H949,2)</f>
        <v>0</v>
      </c>
      <c r="BL949" s="18" t="s">
        <v>250</v>
      </c>
      <c r="BM949" s="140" t="s">
        <v>1512</v>
      </c>
    </row>
    <row r="950" spans="2:65" s="12" customFormat="1" ht="11.25">
      <c r="B950" s="148"/>
      <c r="D950" s="146" t="s">
        <v>159</v>
      </c>
      <c r="E950" s="149" t="s">
        <v>44</v>
      </c>
      <c r="F950" s="150" t="s">
        <v>1304</v>
      </c>
      <c r="H950" s="149" t="s">
        <v>44</v>
      </c>
      <c r="I950" s="151"/>
      <c r="L950" s="148"/>
      <c r="M950" s="152"/>
      <c r="T950" s="153"/>
      <c r="AT950" s="149" t="s">
        <v>159</v>
      </c>
      <c r="AU950" s="149" t="s">
        <v>92</v>
      </c>
      <c r="AV950" s="12" t="s">
        <v>90</v>
      </c>
      <c r="AW950" s="12" t="s">
        <v>42</v>
      </c>
      <c r="AX950" s="12" t="s">
        <v>82</v>
      </c>
      <c r="AY950" s="149" t="s">
        <v>146</v>
      </c>
    </row>
    <row r="951" spans="2:65" s="13" customFormat="1" ht="11.25">
      <c r="B951" s="154"/>
      <c r="D951" s="146" t="s">
        <v>159</v>
      </c>
      <c r="E951" s="155" t="s">
        <v>44</v>
      </c>
      <c r="F951" s="156" t="s">
        <v>1513</v>
      </c>
      <c r="H951" s="157">
        <v>28</v>
      </c>
      <c r="I951" s="158"/>
      <c r="L951" s="154"/>
      <c r="M951" s="159"/>
      <c r="T951" s="160"/>
      <c r="AT951" s="155" t="s">
        <v>159</v>
      </c>
      <c r="AU951" s="155" t="s">
        <v>92</v>
      </c>
      <c r="AV951" s="13" t="s">
        <v>92</v>
      </c>
      <c r="AW951" s="13" t="s">
        <v>42</v>
      </c>
      <c r="AX951" s="13" t="s">
        <v>90</v>
      </c>
      <c r="AY951" s="155" t="s">
        <v>146</v>
      </c>
    </row>
    <row r="952" spans="2:65" s="1" customFormat="1" ht="16.5" customHeight="1">
      <c r="B952" s="34"/>
      <c r="C952" s="178" t="s">
        <v>1514</v>
      </c>
      <c r="D952" s="178" t="s">
        <v>720</v>
      </c>
      <c r="E952" s="179" t="s">
        <v>1515</v>
      </c>
      <c r="F952" s="180" t="s">
        <v>1516</v>
      </c>
      <c r="G952" s="181" t="s">
        <v>183</v>
      </c>
      <c r="H952" s="182">
        <v>0.33600000000000002</v>
      </c>
      <c r="I952" s="183"/>
      <c r="J952" s="184">
        <f>ROUND(I952*H952,2)</f>
        <v>0</v>
      </c>
      <c r="K952" s="180" t="s">
        <v>152</v>
      </c>
      <c r="L952" s="185"/>
      <c r="M952" s="186" t="s">
        <v>44</v>
      </c>
      <c r="N952" s="187" t="s">
        <v>53</v>
      </c>
      <c r="P952" s="138">
        <f>O952*H952</f>
        <v>0</v>
      </c>
      <c r="Q952" s="138">
        <v>0.55000000000000004</v>
      </c>
      <c r="R952" s="138">
        <f>Q952*H952</f>
        <v>0.18480000000000002</v>
      </c>
      <c r="S952" s="138">
        <v>0</v>
      </c>
      <c r="T952" s="139">
        <f>S952*H952</f>
        <v>0</v>
      </c>
      <c r="AR952" s="140" t="s">
        <v>361</v>
      </c>
      <c r="AT952" s="140" t="s">
        <v>720</v>
      </c>
      <c r="AU952" s="140" t="s">
        <v>92</v>
      </c>
      <c r="AY952" s="18" t="s">
        <v>146</v>
      </c>
      <c r="BE952" s="141">
        <f>IF(N952="základní",J952,0)</f>
        <v>0</v>
      </c>
      <c r="BF952" s="141">
        <f>IF(N952="snížená",J952,0)</f>
        <v>0</v>
      </c>
      <c r="BG952" s="141">
        <f>IF(N952="zákl. přenesená",J952,0)</f>
        <v>0</v>
      </c>
      <c r="BH952" s="141">
        <f>IF(N952="sníž. přenesená",J952,0)</f>
        <v>0</v>
      </c>
      <c r="BI952" s="141">
        <f>IF(N952="nulová",J952,0)</f>
        <v>0</v>
      </c>
      <c r="BJ952" s="18" t="s">
        <v>90</v>
      </c>
      <c r="BK952" s="141">
        <f>ROUND(I952*H952,2)</f>
        <v>0</v>
      </c>
      <c r="BL952" s="18" t="s">
        <v>250</v>
      </c>
      <c r="BM952" s="140" t="s">
        <v>1517</v>
      </c>
    </row>
    <row r="953" spans="2:65" s="12" customFormat="1" ht="11.25">
      <c r="B953" s="148"/>
      <c r="D953" s="146" t="s">
        <v>159</v>
      </c>
      <c r="E953" s="149" t="s">
        <v>44</v>
      </c>
      <c r="F953" s="150" t="s">
        <v>1304</v>
      </c>
      <c r="H953" s="149" t="s">
        <v>44</v>
      </c>
      <c r="I953" s="151"/>
      <c r="L953" s="148"/>
      <c r="M953" s="152"/>
      <c r="T953" s="153"/>
      <c r="AT953" s="149" t="s">
        <v>159</v>
      </c>
      <c r="AU953" s="149" t="s">
        <v>92</v>
      </c>
      <c r="AV953" s="12" t="s">
        <v>90</v>
      </c>
      <c r="AW953" s="12" t="s">
        <v>42</v>
      </c>
      <c r="AX953" s="12" t="s">
        <v>82</v>
      </c>
      <c r="AY953" s="149" t="s">
        <v>146</v>
      </c>
    </row>
    <row r="954" spans="2:65" s="13" customFormat="1" ht="11.25">
      <c r="B954" s="154"/>
      <c r="D954" s="146" t="s">
        <v>159</v>
      </c>
      <c r="E954" s="155" t="s">
        <v>44</v>
      </c>
      <c r="F954" s="156" t="s">
        <v>1518</v>
      </c>
      <c r="H954" s="157">
        <v>0.33600000000000002</v>
      </c>
      <c r="I954" s="158"/>
      <c r="L954" s="154"/>
      <c r="M954" s="159"/>
      <c r="T954" s="160"/>
      <c r="AT954" s="155" t="s">
        <v>159</v>
      </c>
      <c r="AU954" s="155" t="s">
        <v>92</v>
      </c>
      <c r="AV954" s="13" t="s">
        <v>92</v>
      </c>
      <c r="AW954" s="13" t="s">
        <v>42</v>
      </c>
      <c r="AX954" s="13" t="s">
        <v>90</v>
      </c>
      <c r="AY954" s="155" t="s">
        <v>146</v>
      </c>
    </row>
    <row r="955" spans="2:65" s="1" customFormat="1" ht="24.2" customHeight="1">
      <c r="B955" s="34"/>
      <c r="C955" s="129" t="s">
        <v>1519</v>
      </c>
      <c r="D955" s="129" t="s">
        <v>148</v>
      </c>
      <c r="E955" s="130" t="s">
        <v>1520</v>
      </c>
      <c r="F955" s="131" t="s">
        <v>1521</v>
      </c>
      <c r="G955" s="132" t="s">
        <v>295</v>
      </c>
      <c r="H955" s="133">
        <v>1.073</v>
      </c>
      <c r="I955" s="134"/>
      <c r="J955" s="135">
        <f>ROUND(I955*H955,2)</f>
        <v>0</v>
      </c>
      <c r="K955" s="131" t="s">
        <v>152</v>
      </c>
      <c r="L955" s="34"/>
      <c r="M955" s="136" t="s">
        <v>44</v>
      </c>
      <c r="N955" s="137" t="s">
        <v>53</v>
      </c>
      <c r="P955" s="138">
        <f>O955*H955</f>
        <v>0</v>
      </c>
      <c r="Q955" s="138">
        <v>0</v>
      </c>
      <c r="R955" s="138">
        <f>Q955*H955</f>
        <v>0</v>
      </c>
      <c r="S955" s="138">
        <v>0</v>
      </c>
      <c r="T955" s="139">
        <f>S955*H955</f>
        <v>0</v>
      </c>
      <c r="AR955" s="140" t="s">
        <v>250</v>
      </c>
      <c r="AT955" s="140" t="s">
        <v>148</v>
      </c>
      <c r="AU955" s="140" t="s">
        <v>92</v>
      </c>
      <c r="AY955" s="18" t="s">
        <v>146</v>
      </c>
      <c r="BE955" s="141">
        <f>IF(N955="základní",J955,0)</f>
        <v>0</v>
      </c>
      <c r="BF955" s="141">
        <f>IF(N955="snížená",J955,0)</f>
        <v>0</v>
      </c>
      <c r="BG955" s="141">
        <f>IF(N955="zákl. přenesená",J955,0)</f>
        <v>0</v>
      </c>
      <c r="BH955" s="141">
        <f>IF(N955="sníž. přenesená",J955,0)</f>
        <v>0</v>
      </c>
      <c r="BI955" s="141">
        <f>IF(N955="nulová",J955,0)</f>
        <v>0</v>
      </c>
      <c r="BJ955" s="18" t="s">
        <v>90</v>
      </c>
      <c r="BK955" s="141">
        <f>ROUND(I955*H955,2)</f>
        <v>0</v>
      </c>
      <c r="BL955" s="18" t="s">
        <v>250</v>
      </c>
      <c r="BM955" s="140" t="s">
        <v>1522</v>
      </c>
    </row>
    <row r="956" spans="2:65" s="1" customFormat="1" ht="11.25">
      <c r="B956" s="34"/>
      <c r="D956" s="142" t="s">
        <v>155</v>
      </c>
      <c r="F956" s="143" t="s">
        <v>1523</v>
      </c>
      <c r="I956" s="144"/>
      <c r="L956" s="34"/>
      <c r="M956" s="145"/>
      <c r="T956" s="55"/>
      <c r="AT956" s="18" t="s">
        <v>155</v>
      </c>
      <c r="AU956" s="18" t="s">
        <v>92</v>
      </c>
    </row>
    <row r="957" spans="2:65" s="11" customFormat="1" ht="22.9" customHeight="1">
      <c r="B957" s="117"/>
      <c r="D957" s="118" t="s">
        <v>81</v>
      </c>
      <c r="E957" s="127" t="s">
        <v>430</v>
      </c>
      <c r="F957" s="127" t="s">
        <v>431</v>
      </c>
      <c r="I957" s="120"/>
      <c r="J957" s="128">
        <f>BK957</f>
        <v>0</v>
      </c>
      <c r="L957" s="117"/>
      <c r="M957" s="122"/>
      <c r="P957" s="123">
        <f>SUM(P958:P1076)</f>
        <v>0</v>
      </c>
      <c r="R957" s="123">
        <f>SUM(R958:R1076)</f>
        <v>9.4669401499999992</v>
      </c>
      <c r="T957" s="124">
        <f>SUM(T958:T1076)</f>
        <v>0</v>
      </c>
      <c r="AR957" s="118" t="s">
        <v>92</v>
      </c>
      <c r="AT957" s="125" t="s">
        <v>81</v>
      </c>
      <c r="AU957" s="125" t="s">
        <v>90</v>
      </c>
      <c r="AY957" s="118" t="s">
        <v>146</v>
      </c>
      <c r="BK957" s="126">
        <f>SUM(BK958:BK1076)</f>
        <v>0</v>
      </c>
    </row>
    <row r="958" spans="2:65" s="1" customFormat="1" ht="33" customHeight="1">
      <c r="B958" s="34"/>
      <c r="C958" s="129" t="s">
        <v>1524</v>
      </c>
      <c r="D958" s="129" t="s">
        <v>148</v>
      </c>
      <c r="E958" s="130" t="s">
        <v>1525</v>
      </c>
      <c r="F958" s="131" t="s">
        <v>1526</v>
      </c>
      <c r="G958" s="132" t="s">
        <v>151</v>
      </c>
      <c r="H958" s="133">
        <v>5.1150000000000002</v>
      </c>
      <c r="I958" s="134"/>
      <c r="J958" s="135">
        <f>ROUND(I958*H958,2)</f>
        <v>0</v>
      </c>
      <c r="K958" s="131" t="s">
        <v>152</v>
      </c>
      <c r="L958" s="34"/>
      <c r="M958" s="136" t="s">
        <v>44</v>
      </c>
      <c r="N958" s="137" t="s">
        <v>53</v>
      </c>
      <c r="P958" s="138">
        <f>O958*H958</f>
        <v>0</v>
      </c>
      <c r="Q958" s="138">
        <v>2.2450000000000001E-2</v>
      </c>
      <c r="R958" s="138">
        <f>Q958*H958</f>
        <v>0.11483175000000001</v>
      </c>
      <c r="S958" s="138">
        <v>0</v>
      </c>
      <c r="T958" s="139">
        <f>S958*H958</f>
        <v>0</v>
      </c>
      <c r="AR958" s="140" t="s">
        <v>250</v>
      </c>
      <c r="AT958" s="140" t="s">
        <v>148</v>
      </c>
      <c r="AU958" s="140" t="s">
        <v>92</v>
      </c>
      <c r="AY958" s="18" t="s">
        <v>146</v>
      </c>
      <c r="BE958" s="141">
        <f>IF(N958="základní",J958,0)</f>
        <v>0</v>
      </c>
      <c r="BF958" s="141">
        <f>IF(N958="snížená",J958,0)</f>
        <v>0</v>
      </c>
      <c r="BG958" s="141">
        <f>IF(N958="zákl. přenesená",J958,0)</f>
        <v>0</v>
      </c>
      <c r="BH958" s="141">
        <f>IF(N958="sníž. přenesená",J958,0)</f>
        <v>0</v>
      </c>
      <c r="BI958" s="141">
        <f>IF(N958="nulová",J958,0)</f>
        <v>0</v>
      </c>
      <c r="BJ958" s="18" t="s">
        <v>90</v>
      </c>
      <c r="BK958" s="141">
        <f>ROUND(I958*H958,2)</f>
        <v>0</v>
      </c>
      <c r="BL958" s="18" t="s">
        <v>250</v>
      </c>
      <c r="BM958" s="140" t="s">
        <v>1527</v>
      </c>
    </row>
    <row r="959" spans="2:65" s="1" customFormat="1" ht="11.25">
      <c r="B959" s="34"/>
      <c r="D959" s="142" t="s">
        <v>155</v>
      </c>
      <c r="F959" s="143" t="s">
        <v>1528</v>
      </c>
      <c r="I959" s="144"/>
      <c r="L959" s="34"/>
      <c r="M959" s="145"/>
      <c r="T959" s="55"/>
      <c r="AT959" s="18" t="s">
        <v>155</v>
      </c>
      <c r="AU959" s="18" t="s">
        <v>92</v>
      </c>
    </row>
    <row r="960" spans="2:65" s="12" customFormat="1" ht="11.25">
      <c r="B960" s="148"/>
      <c r="D960" s="146" t="s">
        <v>159</v>
      </c>
      <c r="E960" s="149" t="s">
        <v>44</v>
      </c>
      <c r="F960" s="150" t="s">
        <v>275</v>
      </c>
      <c r="H960" s="149" t="s">
        <v>44</v>
      </c>
      <c r="I960" s="151"/>
      <c r="L960" s="148"/>
      <c r="M960" s="152"/>
      <c r="T960" s="153"/>
      <c r="AT960" s="149" t="s">
        <v>159</v>
      </c>
      <c r="AU960" s="149" t="s">
        <v>92</v>
      </c>
      <c r="AV960" s="12" t="s">
        <v>90</v>
      </c>
      <c r="AW960" s="12" t="s">
        <v>42</v>
      </c>
      <c r="AX960" s="12" t="s">
        <v>82</v>
      </c>
      <c r="AY960" s="149" t="s">
        <v>146</v>
      </c>
    </row>
    <row r="961" spans="2:65" s="13" customFormat="1" ht="11.25">
      <c r="B961" s="154"/>
      <c r="D961" s="146" t="s">
        <v>159</v>
      </c>
      <c r="E961" s="155" t="s">
        <v>44</v>
      </c>
      <c r="F961" s="156" t="s">
        <v>437</v>
      </c>
      <c r="H961" s="157">
        <v>5.1150000000000002</v>
      </c>
      <c r="I961" s="158"/>
      <c r="L961" s="154"/>
      <c r="M961" s="159"/>
      <c r="T961" s="160"/>
      <c r="AT961" s="155" t="s">
        <v>159</v>
      </c>
      <c r="AU961" s="155" t="s">
        <v>92</v>
      </c>
      <c r="AV961" s="13" t="s">
        <v>92</v>
      </c>
      <c r="AW961" s="13" t="s">
        <v>42</v>
      </c>
      <c r="AX961" s="13" t="s">
        <v>90</v>
      </c>
      <c r="AY961" s="155" t="s">
        <v>146</v>
      </c>
    </row>
    <row r="962" spans="2:65" s="1" customFormat="1" ht="33" customHeight="1">
      <c r="B962" s="34"/>
      <c r="C962" s="129" t="s">
        <v>1529</v>
      </c>
      <c r="D962" s="129" t="s">
        <v>148</v>
      </c>
      <c r="E962" s="130" t="s">
        <v>1530</v>
      </c>
      <c r="F962" s="131" t="s">
        <v>1531</v>
      </c>
      <c r="G962" s="132" t="s">
        <v>151</v>
      </c>
      <c r="H962" s="133">
        <v>15.75</v>
      </c>
      <c r="I962" s="134"/>
      <c r="J962" s="135">
        <f>ROUND(I962*H962,2)</f>
        <v>0</v>
      </c>
      <c r="K962" s="131" t="s">
        <v>152</v>
      </c>
      <c r="L962" s="34"/>
      <c r="M962" s="136" t="s">
        <v>44</v>
      </c>
      <c r="N962" s="137" t="s">
        <v>53</v>
      </c>
      <c r="P962" s="138">
        <f>O962*H962</f>
        <v>0</v>
      </c>
      <c r="Q962" s="138">
        <v>2.8660000000000001E-2</v>
      </c>
      <c r="R962" s="138">
        <f>Q962*H962</f>
        <v>0.45139500000000005</v>
      </c>
      <c r="S962" s="138">
        <v>0</v>
      </c>
      <c r="T962" s="139">
        <f>S962*H962</f>
        <v>0</v>
      </c>
      <c r="AR962" s="140" t="s">
        <v>250</v>
      </c>
      <c r="AT962" s="140" t="s">
        <v>148</v>
      </c>
      <c r="AU962" s="140" t="s">
        <v>92</v>
      </c>
      <c r="AY962" s="18" t="s">
        <v>146</v>
      </c>
      <c r="BE962" s="141">
        <f>IF(N962="základní",J962,0)</f>
        <v>0</v>
      </c>
      <c r="BF962" s="141">
        <f>IF(N962="snížená",J962,0)</f>
        <v>0</v>
      </c>
      <c r="BG962" s="141">
        <f>IF(N962="zákl. přenesená",J962,0)</f>
        <v>0</v>
      </c>
      <c r="BH962" s="141">
        <f>IF(N962="sníž. přenesená",J962,0)</f>
        <v>0</v>
      </c>
      <c r="BI962" s="141">
        <f>IF(N962="nulová",J962,0)</f>
        <v>0</v>
      </c>
      <c r="BJ962" s="18" t="s">
        <v>90</v>
      </c>
      <c r="BK962" s="141">
        <f>ROUND(I962*H962,2)</f>
        <v>0</v>
      </c>
      <c r="BL962" s="18" t="s">
        <v>250</v>
      </c>
      <c r="BM962" s="140" t="s">
        <v>1532</v>
      </c>
    </row>
    <row r="963" spans="2:65" s="1" customFormat="1" ht="11.25">
      <c r="B963" s="34"/>
      <c r="D963" s="142" t="s">
        <v>155</v>
      </c>
      <c r="F963" s="143" t="s">
        <v>1533</v>
      </c>
      <c r="I963" s="144"/>
      <c r="L963" s="34"/>
      <c r="M963" s="145"/>
      <c r="T963" s="55"/>
      <c r="AT963" s="18" t="s">
        <v>155</v>
      </c>
      <c r="AU963" s="18" t="s">
        <v>92</v>
      </c>
    </row>
    <row r="964" spans="2:65" s="1" customFormat="1" ht="19.5">
      <c r="B964" s="34"/>
      <c r="D964" s="146" t="s">
        <v>157</v>
      </c>
      <c r="F964" s="147" t="s">
        <v>1534</v>
      </c>
      <c r="I964" s="144"/>
      <c r="L964" s="34"/>
      <c r="M964" s="145"/>
      <c r="T964" s="55"/>
      <c r="AT964" s="18" t="s">
        <v>157</v>
      </c>
      <c r="AU964" s="18" t="s">
        <v>92</v>
      </c>
    </row>
    <row r="965" spans="2:65" s="12" customFormat="1" ht="11.25">
      <c r="B965" s="148"/>
      <c r="D965" s="146" t="s">
        <v>159</v>
      </c>
      <c r="E965" s="149" t="s">
        <v>44</v>
      </c>
      <c r="F965" s="150" t="s">
        <v>1131</v>
      </c>
      <c r="H965" s="149" t="s">
        <v>44</v>
      </c>
      <c r="I965" s="151"/>
      <c r="L965" s="148"/>
      <c r="M965" s="152"/>
      <c r="T965" s="153"/>
      <c r="AT965" s="149" t="s">
        <v>159</v>
      </c>
      <c r="AU965" s="149" t="s">
        <v>92</v>
      </c>
      <c r="AV965" s="12" t="s">
        <v>90</v>
      </c>
      <c r="AW965" s="12" t="s">
        <v>42</v>
      </c>
      <c r="AX965" s="12" t="s">
        <v>82</v>
      </c>
      <c r="AY965" s="149" t="s">
        <v>146</v>
      </c>
    </row>
    <row r="966" spans="2:65" s="12" customFormat="1" ht="11.25">
      <c r="B966" s="148"/>
      <c r="D966" s="146" t="s">
        <v>159</v>
      </c>
      <c r="E966" s="149" t="s">
        <v>44</v>
      </c>
      <c r="F966" s="150" t="s">
        <v>1535</v>
      </c>
      <c r="H966" s="149" t="s">
        <v>44</v>
      </c>
      <c r="I966" s="151"/>
      <c r="L966" s="148"/>
      <c r="M966" s="152"/>
      <c r="T966" s="153"/>
      <c r="AT966" s="149" t="s">
        <v>159</v>
      </c>
      <c r="AU966" s="149" t="s">
        <v>92</v>
      </c>
      <c r="AV966" s="12" t="s">
        <v>90</v>
      </c>
      <c r="AW966" s="12" t="s">
        <v>42</v>
      </c>
      <c r="AX966" s="12" t="s">
        <v>82</v>
      </c>
      <c r="AY966" s="149" t="s">
        <v>146</v>
      </c>
    </row>
    <row r="967" spans="2:65" s="13" customFormat="1" ht="11.25">
      <c r="B967" s="154"/>
      <c r="D967" s="146" t="s">
        <v>159</v>
      </c>
      <c r="E967" s="155" t="s">
        <v>44</v>
      </c>
      <c r="F967" s="156" t="s">
        <v>1536</v>
      </c>
      <c r="H967" s="157">
        <v>15.75</v>
      </c>
      <c r="I967" s="158"/>
      <c r="L967" s="154"/>
      <c r="M967" s="159"/>
      <c r="T967" s="160"/>
      <c r="AT967" s="155" t="s">
        <v>159</v>
      </c>
      <c r="AU967" s="155" t="s">
        <v>92</v>
      </c>
      <c r="AV967" s="13" t="s">
        <v>92</v>
      </c>
      <c r="AW967" s="13" t="s">
        <v>42</v>
      </c>
      <c r="AX967" s="13" t="s">
        <v>90</v>
      </c>
      <c r="AY967" s="155" t="s">
        <v>146</v>
      </c>
    </row>
    <row r="968" spans="2:65" s="1" customFormat="1" ht="33" customHeight="1">
      <c r="B968" s="34"/>
      <c r="C968" s="129" t="s">
        <v>1537</v>
      </c>
      <c r="D968" s="129" t="s">
        <v>148</v>
      </c>
      <c r="E968" s="130" t="s">
        <v>1538</v>
      </c>
      <c r="F968" s="131" t="s">
        <v>1539</v>
      </c>
      <c r="G968" s="132" t="s">
        <v>151</v>
      </c>
      <c r="H968" s="133">
        <v>9.1449999999999996</v>
      </c>
      <c r="I968" s="134"/>
      <c r="J968" s="135">
        <f>ROUND(I968*H968,2)</f>
        <v>0</v>
      </c>
      <c r="K968" s="131" t="s">
        <v>152</v>
      </c>
      <c r="L968" s="34"/>
      <c r="M968" s="136" t="s">
        <v>44</v>
      </c>
      <c r="N968" s="137" t="s">
        <v>53</v>
      </c>
      <c r="P968" s="138">
        <f>O968*H968</f>
        <v>0</v>
      </c>
      <c r="Q968" s="138">
        <v>2.308E-2</v>
      </c>
      <c r="R968" s="138">
        <f>Q968*H968</f>
        <v>0.21106659999999999</v>
      </c>
      <c r="S968" s="138">
        <v>0</v>
      </c>
      <c r="T968" s="139">
        <f>S968*H968</f>
        <v>0</v>
      </c>
      <c r="AR968" s="140" t="s">
        <v>250</v>
      </c>
      <c r="AT968" s="140" t="s">
        <v>148</v>
      </c>
      <c r="AU968" s="140" t="s">
        <v>92</v>
      </c>
      <c r="AY968" s="18" t="s">
        <v>146</v>
      </c>
      <c r="BE968" s="141">
        <f>IF(N968="základní",J968,0)</f>
        <v>0</v>
      </c>
      <c r="BF968" s="141">
        <f>IF(N968="snížená",J968,0)</f>
        <v>0</v>
      </c>
      <c r="BG968" s="141">
        <f>IF(N968="zákl. přenesená",J968,0)</f>
        <v>0</v>
      </c>
      <c r="BH968" s="141">
        <f>IF(N968="sníž. přenesená",J968,0)</f>
        <v>0</v>
      </c>
      <c r="BI968" s="141">
        <f>IF(N968="nulová",J968,0)</f>
        <v>0</v>
      </c>
      <c r="BJ968" s="18" t="s">
        <v>90</v>
      </c>
      <c r="BK968" s="141">
        <f>ROUND(I968*H968,2)</f>
        <v>0</v>
      </c>
      <c r="BL968" s="18" t="s">
        <v>250</v>
      </c>
      <c r="BM968" s="140" t="s">
        <v>1540</v>
      </c>
    </row>
    <row r="969" spans="2:65" s="1" customFormat="1" ht="11.25">
      <c r="B969" s="34"/>
      <c r="D969" s="142" t="s">
        <v>155</v>
      </c>
      <c r="F969" s="143" t="s">
        <v>1541</v>
      </c>
      <c r="I969" s="144"/>
      <c r="L969" s="34"/>
      <c r="M969" s="145"/>
      <c r="T969" s="55"/>
      <c r="AT969" s="18" t="s">
        <v>155</v>
      </c>
      <c r="AU969" s="18" t="s">
        <v>92</v>
      </c>
    </row>
    <row r="970" spans="2:65" s="12" customFormat="1" ht="11.25">
      <c r="B970" s="148"/>
      <c r="D970" s="146" t="s">
        <v>159</v>
      </c>
      <c r="E970" s="149" t="s">
        <v>44</v>
      </c>
      <c r="F970" s="150" t="s">
        <v>275</v>
      </c>
      <c r="H970" s="149" t="s">
        <v>44</v>
      </c>
      <c r="I970" s="151"/>
      <c r="L970" s="148"/>
      <c r="M970" s="152"/>
      <c r="T970" s="153"/>
      <c r="AT970" s="149" t="s">
        <v>159</v>
      </c>
      <c r="AU970" s="149" t="s">
        <v>92</v>
      </c>
      <c r="AV970" s="12" t="s">
        <v>90</v>
      </c>
      <c r="AW970" s="12" t="s">
        <v>42</v>
      </c>
      <c r="AX970" s="12" t="s">
        <v>82</v>
      </c>
      <c r="AY970" s="149" t="s">
        <v>146</v>
      </c>
    </row>
    <row r="971" spans="2:65" s="13" customFormat="1" ht="11.25">
      <c r="B971" s="154"/>
      <c r="D971" s="146" t="s">
        <v>159</v>
      </c>
      <c r="E971" s="155" t="s">
        <v>44</v>
      </c>
      <c r="F971" s="156" t="s">
        <v>443</v>
      </c>
      <c r="H971" s="157">
        <v>9.1449999999999996</v>
      </c>
      <c r="I971" s="158"/>
      <c r="L971" s="154"/>
      <c r="M971" s="159"/>
      <c r="T971" s="160"/>
      <c r="AT971" s="155" t="s">
        <v>159</v>
      </c>
      <c r="AU971" s="155" t="s">
        <v>92</v>
      </c>
      <c r="AV971" s="13" t="s">
        <v>92</v>
      </c>
      <c r="AW971" s="13" t="s">
        <v>42</v>
      </c>
      <c r="AX971" s="13" t="s">
        <v>90</v>
      </c>
      <c r="AY971" s="155" t="s">
        <v>146</v>
      </c>
    </row>
    <row r="972" spans="2:65" s="1" customFormat="1" ht="24.2" customHeight="1">
      <c r="B972" s="34"/>
      <c r="C972" s="129" t="s">
        <v>1542</v>
      </c>
      <c r="D972" s="129" t="s">
        <v>148</v>
      </c>
      <c r="E972" s="130" t="s">
        <v>1543</v>
      </c>
      <c r="F972" s="131" t="s">
        <v>1544</v>
      </c>
      <c r="G972" s="132" t="s">
        <v>192</v>
      </c>
      <c r="H972" s="133">
        <v>7.6</v>
      </c>
      <c r="I972" s="134"/>
      <c r="J972" s="135">
        <f>ROUND(I972*H972,2)</f>
        <v>0</v>
      </c>
      <c r="K972" s="131" t="s">
        <v>152</v>
      </c>
      <c r="L972" s="34"/>
      <c r="M972" s="136" t="s">
        <v>44</v>
      </c>
      <c r="N972" s="137" t="s">
        <v>53</v>
      </c>
      <c r="P972" s="138">
        <f>O972*H972</f>
        <v>0</v>
      </c>
      <c r="Q972" s="138">
        <v>9.1E-4</v>
      </c>
      <c r="R972" s="138">
        <f>Q972*H972</f>
        <v>6.9159999999999994E-3</v>
      </c>
      <c r="S972" s="138">
        <v>0</v>
      </c>
      <c r="T972" s="139">
        <f>S972*H972</f>
        <v>0</v>
      </c>
      <c r="AR972" s="140" t="s">
        <v>250</v>
      </c>
      <c r="AT972" s="140" t="s">
        <v>148</v>
      </c>
      <c r="AU972" s="140" t="s">
        <v>92</v>
      </c>
      <c r="AY972" s="18" t="s">
        <v>146</v>
      </c>
      <c r="BE972" s="141">
        <f>IF(N972="základní",J972,0)</f>
        <v>0</v>
      </c>
      <c r="BF972" s="141">
        <f>IF(N972="snížená",J972,0)</f>
        <v>0</v>
      </c>
      <c r="BG972" s="141">
        <f>IF(N972="zákl. přenesená",J972,0)</f>
        <v>0</v>
      </c>
      <c r="BH972" s="141">
        <f>IF(N972="sníž. přenesená",J972,0)</f>
        <v>0</v>
      </c>
      <c r="BI972" s="141">
        <f>IF(N972="nulová",J972,0)</f>
        <v>0</v>
      </c>
      <c r="BJ972" s="18" t="s">
        <v>90</v>
      </c>
      <c r="BK972" s="141">
        <f>ROUND(I972*H972,2)</f>
        <v>0</v>
      </c>
      <c r="BL972" s="18" t="s">
        <v>250</v>
      </c>
      <c r="BM972" s="140" t="s">
        <v>1545</v>
      </c>
    </row>
    <row r="973" spans="2:65" s="1" customFormat="1" ht="11.25">
      <c r="B973" s="34"/>
      <c r="D973" s="142" t="s">
        <v>155</v>
      </c>
      <c r="F973" s="143" t="s">
        <v>1546</v>
      </c>
      <c r="I973" s="144"/>
      <c r="L973" s="34"/>
      <c r="M973" s="145"/>
      <c r="T973" s="55"/>
      <c r="AT973" s="18" t="s">
        <v>155</v>
      </c>
      <c r="AU973" s="18" t="s">
        <v>92</v>
      </c>
    </row>
    <row r="974" spans="2:65" s="12" customFormat="1" ht="11.25">
      <c r="B974" s="148"/>
      <c r="D974" s="146" t="s">
        <v>159</v>
      </c>
      <c r="E974" s="149" t="s">
        <v>44</v>
      </c>
      <c r="F974" s="150" t="s">
        <v>275</v>
      </c>
      <c r="H974" s="149" t="s">
        <v>44</v>
      </c>
      <c r="I974" s="151"/>
      <c r="L974" s="148"/>
      <c r="M974" s="152"/>
      <c r="T974" s="153"/>
      <c r="AT974" s="149" t="s">
        <v>159</v>
      </c>
      <c r="AU974" s="149" t="s">
        <v>92</v>
      </c>
      <c r="AV974" s="12" t="s">
        <v>90</v>
      </c>
      <c r="AW974" s="12" t="s">
        <v>42</v>
      </c>
      <c r="AX974" s="12" t="s">
        <v>82</v>
      </c>
      <c r="AY974" s="149" t="s">
        <v>146</v>
      </c>
    </row>
    <row r="975" spans="2:65" s="13" customFormat="1" ht="11.25">
      <c r="B975" s="154"/>
      <c r="D975" s="146" t="s">
        <v>159</v>
      </c>
      <c r="E975" s="155" t="s">
        <v>44</v>
      </c>
      <c r="F975" s="156" t="s">
        <v>1547</v>
      </c>
      <c r="H975" s="157">
        <v>3.1</v>
      </c>
      <c r="I975" s="158"/>
      <c r="L975" s="154"/>
      <c r="M975" s="159"/>
      <c r="T975" s="160"/>
      <c r="AT975" s="155" t="s">
        <v>159</v>
      </c>
      <c r="AU975" s="155" t="s">
        <v>92</v>
      </c>
      <c r="AV975" s="13" t="s">
        <v>92</v>
      </c>
      <c r="AW975" s="13" t="s">
        <v>42</v>
      </c>
      <c r="AX975" s="13" t="s">
        <v>82</v>
      </c>
      <c r="AY975" s="155" t="s">
        <v>146</v>
      </c>
    </row>
    <row r="976" spans="2:65" s="12" customFormat="1" ht="11.25">
      <c r="B976" s="148"/>
      <c r="D976" s="146" t="s">
        <v>159</v>
      </c>
      <c r="E976" s="149" t="s">
        <v>44</v>
      </c>
      <c r="F976" s="150" t="s">
        <v>1131</v>
      </c>
      <c r="H976" s="149" t="s">
        <v>44</v>
      </c>
      <c r="I976" s="151"/>
      <c r="L976" s="148"/>
      <c r="M976" s="152"/>
      <c r="T976" s="153"/>
      <c r="AT976" s="149" t="s">
        <v>159</v>
      </c>
      <c r="AU976" s="149" t="s">
        <v>92</v>
      </c>
      <c r="AV976" s="12" t="s">
        <v>90</v>
      </c>
      <c r="AW976" s="12" t="s">
        <v>42</v>
      </c>
      <c r="AX976" s="12" t="s">
        <v>82</v>
      </c>
      <c r="AY976" s="149" t="s">
        <v>146</v>
      </c>
    </row>
    <row r="977" spans="2:65" s="12" customFormat="1" ht="11.25">
      <c r="B977" s="148"/>
      <c r="D977" s="146" t="s">
        <v>159</v>
      </c>
      <c r="E977" s="149" t="s">
        <v>44</v>
      </c>
      <c r="F977" s="150" t="s">
        <v>1535</v>
      </c>
      <c r="H977" s="149" t="s">
        <v>44</v>
      </c>
      <c r="I977" s="151"/>
      <c r="L977" s="148"/>
      <c r="M977" s="152"/>
      <c r="T977" s="153"/>
      <c r="AT977" s="149" t="s">
        <v>159</v>
      </c>
      <c r="AU977" s="149" t="s">
        <v>92</v>
      </c>
      <c r="AV977" s="12" t="s">
        <v>90</v>
      </c>
      <c r="AW977" s="12" t="s">
        <v>42</v>
      </c>
      <c r="AX977" s="12" t="s">
        <v>82</v>
      </c>
      <c r="AY977" s="149" t="s">
        <v>146</v>
      </c>
    </row>
    <row r="978" spans="2:65" s="13" customFormat="1" ht="11.25">
      <c r="B978" s="154"/>
      <c r="D978" s="146" t="s">
        <v>159</v>
      </c>
      <c r="E978" s="155" t="s">
        <v>44</v>
      </c>
      <c r="F978" s="156" t="s">
        <v>1548</v>
      </c>
      <c r="H978" s="157">
        <v>4.5</v>
      </c>
      <c r="I978" s="158"/>
      <c r="L978" s="154"/>
      <c r="M978" s="159"/>
      <c r="T978" s="160"/>
      <c r="AT978" s="155" t="s">
        <v>159</v>
      </c>
      <c r="AU978" s="155" t="s">
        <v>92</v>
      </c>
      <c r="AV978" s="13" t="s">
        <v>92</v>
      </c>
      <c r="AW978" s="13" t="s">
        <v>42</v>
      </c>
      <c r="AX978" s="13" t="s">
        <v>82</v>
      </c>
      <c r="AY978" s="155" t="s">
        <v>146</v>
      </c>
    </row>
    <row r="979" spans="2:65" s="14" customFormat="1" ht="11.25">
      <c r="B979" s="161"/>
      <c r="D979" s="146" t="s">
        <v>159</v>
      </c>
      <c r="E979" s="162" t="s">
        <v>44</v>
      </c>
      <c r="F979" s="163" t="s">
        <v>281</v>
      </c>
      <c r="H979" s="164">
        <v>7.6</v>
      </c>
      <c r="I979" s="165"/>
      <c r="L979" s="161"/>
      <c r="M979" s="166"/>
      <c r="T979" s="167"/>
      <c r="AT979" s="162" t="s">
        <v>159</v>
      </c>
      <c r="AU979" s="162" t="s">
        <v>92</v>
      </c>
      <c r="AV979" s="14" t="s">
        <v>153</v>
      </c>
      <c r="AW979" s="14" t="s">
        <v>42</v>
      </c>
      <c r="AX979" s="14" t="s">
        <v>90</v>
      </c>
      <c r="AY979" s="162" t="s">
        <v>146</v>
      </c>
    </row>
    <row r="980" spans="2:65" s="1" customFormat="1" ht="16.5" customHeight="1">
      <c r="B980" s="34"/>
      <c r="C980" s="129" t="s">
        <v>1549</v>
      </c>
      <c r="D980" s="129" t="s">
        <v>148</v>
      </c>
      <c r="E980" s="130" t="s">
        <v>1550</v>
      </c>
      <c r="F980" s="131" t="s">
        <v>1551</v>
      </c>
      <c r="G980" s="132" t="s">
        <v>151</v>
      </c>
      <c r="H980" s="133">
        <v>5.1150000000000002</v>
      </c>
      <c r="I980" s="134"/>
      <c r="J980" s="135">
        <f>ROUND(I980*H980,2)</f>
        <v>0</v>
      </c>
      <c r="K980" s="131" t="s">
        <v>152</v>
      </c>
      <c r="L980" s="34"/>
      <c r="M980" s="136" t="s">
        <v>44</v>
      </c>
      <c r="N980" s="137" t="s">
        <v>53</v>
      </c>
      <c r="P980" s="138">
        <f>O980*H980</f>
        <v>0</v>
      </c>
      <c r="Q980" s="138">
        <v>0</v>
      </c>
      <c r="R980" s="138">
        <f>Q980*H980</f>
        <v>0</v>
      </c>
      <c r="S980" s="138">
        <v>0</v>
      </c>
      <c r="T980" s="139">
        <f>S980*H980</f>
        <v>0</v>
      </c>
      <c r="AR980" s="140" t="s">
        <v>250</v>
      </c>
      <c r="AT980" s="140" t="s">
        <v>148</v>
      </c>
      <c r="AU980" s="140" t="s">
        <v>92</v>
      </c>
      <c r="AY980" s="18" t="s">
        <v>146</v>
      </c>
      <c r="BE980" s="141">
        <f>IF(N980="základní",J980,0)</f>
        <v>0</v>
      </c>
      <c r="BF980" s="141">
        <f>IF(N980="snížená",J980,0)</f>
        <v>0</v>
      </c>
      <c r="BG980" s="141">
        <f>IF(N980="zákl. přenesená",J980,0)</f>
        <v>0</v>
      </c>
      <c r="BH980" s="141">
        <f>IF(N980="sníž. přenesená",J980,0)</f>
        <v>0</v>
      </c>
      <c r="BI980" s="141">
        <f>IF(N980="nulová",J980,0)</f>
        <v>0</v>
      </c>
      <c r="BJ980" s="18" t="s">
        <v>90</v>
      </c>
      <c r="BK980" s="141">
        <f>ROUND(I980*H980,2)</f>
        <v>0</v>
      </c>
      <c r="BL980" s="18" t="s">
        <v>250</v>
      </c>
      <c r="BM980" s="140" t="s">
        <v>1552</v>
      </c>
    </row>
    <row r="981" spans="2:65" s="1" customFormat="1" ht="11.25">
      <c r="B981" s="34"/>
      <c r="D981" s="142" t="s">
        <v>155</v>
      </c>
      <c r="F981" s="143" t="s">
        <v>1553</v>
      </c>
      <c r="I981" s="144"/>
      <c r="L981" s="34"/>
      <c r="M981" s="145"/>
      <c r="T981" s="55"/>
      <c r="AT981" s="18" t="s">
        <v>155</v>
      </c>
      <c r="AU981" s="18" t="s">
        <v>92</v>
      </c>
    </row>
    <row r="982" spans="2:65" s="12" customFormat="1" ht="11.25">
      <c r="B982" s="148"/>
      <c r="D982" s="146" t="s">
        <v>159</v>
      </c>
      <c r="E982" s="149" t="s">
        <v>44</v>
      </c>
      <c r="F982" s="150" t="s">
        <v>275</v>
      </c>
      <c r="H982" s="149" t="s">
        <v>44</v>
      </c>
      <c r="I982" s="151"/>
      <c r="L982" s="148"/>
      <c r="M982" s="152"/>
      <c r="T982" s="153"/>
      <c r="AT982" s="149" t="s">
        <v>159</v>
      </c>
      <c r="AU982" s="149" t="s">
        <v>92</v>
      </c>
      <c r="AV982" s="12" t="s">
        <v>90</v>
      </c>
      <c r="AW982" s="12" t="s">
        <v>42</v>
      </c>
      <c r="AX982" s="12" t="s">
        <v>82</v>
      </c>
      <c r="AY982" s="149" t="s">
        <v>146</v>
      </c>
    </row>
    <row r="983" spans="2:65" s="13" customFormat="1" ht="11.25">
      <c r="B983" s="154"/>
      <c r="D983" s="146" t="s">
        <v>159</v>
      </c>
      <c r="E983" s="155" t="s">
        <v>44</v>
      </c>
      <c r="F983" s="156" t="s">
        <v>437</v>
      </c>
      <c r="H983" s="157">
        <v>5.1150000000000002</v>
      </c>
      <c r="I983" s="158"/>
      <c r="L983" s="154"/>
      <c r="M983" s="159"/>
      <c r="T983" s="160"/>
      <c r="AT983" s="155" t="s">
        <v>159</v>
      </c>
      <c r="AU983" s="155" t="s">
        <v>92</v>
      </c>
      <c r="AV983" s="13" t="s">
        <v>92</v>
      </c>
      <c r="AW983" s="13" t="s">
        <v>42</v>
      </c>
      <c r="AX983" s="13" t="s">
        <v>90</v>
      </c>
      <c r="AY983" s="155" t="s">
        <v>146</v>
      </c>
    </row>
    <row r="984" spans="2:65" s="1" customFormat="1" ht="24.2" customHeight="1">
      <c r="B984" s="34"/>
      <c r="C984" s="129" t="s">
        <v>1554</v>
      </c>
      <c r="D984" s="129" t="s">
        <v>148</v>
      </c>
      <c r="E984" s="130" t="s">
        <v>1555</v>
      </c>
      <c r="F984" s="131" t="s">
        <v>1556</v>
      </c>
      <c r="G984" s="132" t="s">
        <v>151</v>
      </c>
      <c r="H984" s="133">
        <v>242.87</v>
      </c>
      <c r="I984" s="134"/>
      <c r="J984" s="135">
        <f>ROUND(I984*H984,2)</f>
        <v>0</v>
      </c>
      <c r="K984" s="131" t="s">
        <v>152</v>
      </c>
      <c r="L984" s="34"/>
      <c r="M984" s="136" t="s">
        <v>44</v>
      </c>
      <c r="N984" s="137" t="s">
        <v>53</v>
      </c>
      <c r="P984" s="138">
        <f>O984*H984</f>
        <v>0</v>
      </c>
      <c r="Q984" s="138">
        <v>1.3860000000000001E-2</v>
      </c>
      <c r="R984" s="138">
        <f>Q984*H984</f>
        <v>3.3661782000000002</v>
      </c>
      <c r="S984" s="138">
        <v>0</v>
      </c>
      <c r="T984" s="139">
        <f>S984*H984</f>
        <v>0</v>
      </c>
      <c r="AR984" s="140" t="s">
        <v>250</v>
      </c>
      <c r="AT984" s="140" t="s">
        <v>148</v>
      </c>
      <c r="AU984" s="140" t="s">
        <v>92</v>
      </c>
      <c r="AY984" s="18" t="s">
        <v>146</v>
      </c>
      <c r="BE984" s="141">
        <f>IF(N984="základní",J984,0)</f>
        <v>0</v>
      </c>
      <c r="BF984" s="141">
        <f>IF(N984="snížená",J984,0)</f>
        <v>0</v>
      </c>
      <c r="BG984" s="141">
        <f>IF(N984="zákl. přenesená",J984,0)</f>
        <v>0</v>
      </c>
      <c r="BH984" s="141">
        <f>IF(N984="sníž. přenesená",J984,0)</f>
        <v>0</v>
      </c>
      <c r="BI984" s="141">
        <f>IF(N984="nulová",J984,0)</f>
        <v>0</v>
      </c>
      <c r="BJ984" s="18" t="s">
        <v>90</v>
      </c>
      <c r="BK984" s="141">
        <f>ROUND(I984*H984,2)</f>
        <v>0</v>
      </c>
      <c r="BL984" s="18" t="s">
        <v>250</v>
      </c>
      <c r="BM984" s="140" t="s">
        <v>1557</v>
      </c>
    </row>
    <row r="985" spans="2:65" s="1" customFormat="1" ht="11.25">
      <c r="B985" s="34"/>
      <c r="D985" s="142" t="s">
        <v>155</v>
      </c>
      <c r="F985" s="143" t="s">
        <v>1558</v>
      </c>
      <c r="I985" s="144"/>
      <c r="L985" s="34"/>
      <c r="M985" s="145"/>
      <c r="T985" s="55"/>
      <c r="AT985" s="18" t="s">
        <v>155</v>
      </c>
      <c r="AU985" s="18" t="s">
        <v>92</v>
      </c>
    </row>
    <row r="986" spans="2:65" s="1" customFormat="1" ht="19.5">
      <c r="B986" s="34"/>
      <c r="D986" s="146" t="s">
        <v>157</v>
      </c>
      <c r="F986" s="147" t="s">
        <v>1559</v>
      </c>
      <c r="I986" s="144"/>
      <c r="L986" s="34"/>
      <c r="M986" s="145"/>
      <c r="T986" s="55"/>
      <c r="AT986" s="18" t="s">
        <v>157</v>
      </c>
      <c r="AU986" s="18" t="s">
        <v>92</v>
      </c>
    </row>
    <row r="987" spans="2:65" s="12" customFormat="1" ht="11.25">
      <c r="B987" s="148"/>
      <c r="D987" s="146" t="s">
        <v>159</v>
      </c>
      <c r="E987" s="149" t="s">
        <v>44</v>
      </c>
      <c r="F987" s="150" t="s">
        <v>1560</v>
      </c>
      <c r="H987" s="149" t="s">
        <v>44</v>
      </c>
      <c r="I987" s="151"/>
      <c r="L987" s="148"/>
      <c r="M987" s="152"/>
      <c r="T987" s="153"/>
      <c r="AT987" s="149" t="s">
        <v>159</v>
      </c>
      <c r="AU987" s="149" t="s">
        <v>92</v>
      </c>
      <c r="AV987" s="12" t="s">
        <v>90</v>
      </c>
      <c r="AW987" s="12" t="s">
        <v>42</v>
      </c>
      <c r="AX987" s="12" t="s">
        <v>82</v>
      </c>
      <c r="AY987" s="149" t="s">
        <v>146</v>
      </c>
    </row>
    <row r="988" spans="2:65" s="13" customFormat="1" ht="11.25">
      <c r="B988" s="154"/>
      <c r="D988" s="146" t="s">
        <v>159</v>
      </c>
      <c r="E988" s="155" t="s">
        <v>44</v>
      </c>
      <c r="F988" s="156" t="s">
        <v>1561</v>
      </c>
      <c r="H988" s="157">
        <v>242.87</v>
      </c>
      <c r="I988" s="158"/>
      <c r="L988" s="154"/>
      <c r="M988" s="159"/>
      <c r="T988" s="160"/>
      <c r="AT988" s="155" t="s">
        <v>159</v>
      </c>
      <c r="AU988" s="155" t="s">
        <v>92</v>
      </c>
      <c r="AV988" s="13" t="s">
        <v>92</v>
      </c>
      <c r="AW988" s="13" t="s">
        <v>42</v>
      </c>
      <c r="AX988" s="13" t="s">
        <v>90</v>
      </c>
      <c r="AY988" s="155" t="s">
        <v>146</v>
      </c>
    </row>
    <row r="989" spans="2:65" s="1" customFormat="1" ht="24.2" customHeight="1">
      <c r="B989" s="34"/>
      <c r="C989" s="129" t="s">
        <v>1562</v>
      </c>
      <c r="D989" s="129" t="s">
        <v>148</v>
      </c>
      <c r="E989" s="130" t="s">
        <v>1563</v>
      </c>
      <c r="F989" s="131" t="s">
        <v>1564</v>
      </c>
      <c r="G989" s="132" t="s">
        <v>151</v>
      </c>
      <c r="H989" s="133">
        <v>27.11</v>
      </c>
      <c r="I989" s="134"/>
      <c r="J989" s="135">
        <f>ROUND(I989*H989,2)</f>
        <v>0</v>
      </c>
      <c r="K989" s="131" t="s">
        <v>152</v>
      </c>
      <c r="L989" s="34"/>
      <c r="M989" s="136" t="s">
        <v>44</v>
      </c>
      <c r="N989" s="137" t="s">
        <v>53</v>
      </c>
      <c r="P989" s="138">
        <f>O989*H989</f>
        <v>0</v>
      </c>
      <c r="Q989" s="138">
        <v>1.26E-2</v>
      </c>
      <c r="R989" s="138">
        <f>Q989*H989</f>
        <v>0.341586</v>
      </c>
      <c r="S989" s="138">
        <v>0</v>
      </c>
      <c r="T989" s="139">
        <f>S989*H989</f>
        <v>0</v>
      </c>
      <c r="AR989" s="140" t="s">
        <v>250</v>
      </c>
      <c r="AT989" s="140" t="s">
        <v>148</v>
      </c>
      <c r="AU989" s="140" t="s">
        <v>92</v>
      </c>
      <c r="AY989" s="18" t="s">
        <v>146</v>
      </c>
      <c r="BE989" s="141">
        <f>IF(N989="základní",J989,0)</f>
        <v>0</v>
      </c>
      <c r="BF989" s="141">
        <f>IF(N989="snížená",J989,0)</f>
        <v>0</v>
      </c>
      <c r="BG989" s="141">
        <f>IF(N989="zákl. přenesená",J989,0)</f>
        <v>0</v>
      </c>
      <c r="BH989" s="141">
        <f>IF(N989="sníž. přenesená",J989,0)</f>
        <v>0</v>
      </c>
      <c r="BI989" s="141">
        <f>IF(N989="nulová",J989,0)</f>
        <v>0</v>
      </c>
      <c r="BJ989" s="18" t="s">
        <v>90</v>
      </c>
      <c r="BK989" s="141">
        <f>ROUND(I989*H989,2)</f>
        <v>0</v>
      </c>
      <c r="BL989" s="18" t="s">
        <v>250</v>
      </c>
      <c r="BM989" s="140" t="s">
        <v>1565</v>
      </c>
    </row>
    <row r="990" spans="2:65" s="1" customFormat="1" ht="11.25">
      <c r="B990" s="34"/>
      <c r="D990" s="142" t="s">
        <v>155</v>
      </c>
      <c r="F990" s="143" t="s">
        <v>1566</v>
      </c>
      <c r="I990" s="144"/>
      <c r="L990" s="34"/>
      <c r="M990" s="145"/>
      <c r="T990" s="55"/>
      <c r="AT990" s="18" t="s">
        <v>155</v>
      </c>
      <c r="AU990" s="18" t="s">
        <v>92</v>
      </c>
    </row>
    <row r="991" spans="2:65" s="12" customFormat="1" ht="11.25">
      <c r="B991" s="148"/>
      <c r="D991" s="146" t="s">
        <v>159</v>
      </c>
      <c r="E991" s="149" t="s">
        <v>44</v>
      </c>
      <c r="F991" s="150" t="s">
        <v>275</v>
      </c>
      <c r="H991" s="149" t="s">
        <v>44</v>
      </c>
      <c r="I991" s="151"/>
      <c r="L991" s="148"/>
      <c r="M991" s="152"/>
      <c r="T991" s="153"/>
      <c r="AT991" s="149" t="s">
        <v>159</v>
      </c>
      <c r="AU991" s="149" t="s">
        <v>92</v>
      </c>
      <c r="AV991" s="12" t="s">
        <v>90</v>
      </c>
      <c r="AW991" s="12" t="s">
        <v>42</v>
      </c>
      <c r="AX991" s="12" t="s">
        <v>82</v>
      </c>
      <c r="AY991" s="149" t="s">
        <v>146</v>
      </c>
    </row>
    <row r="992" spans="2:65" s="12" customFormat="1" ht="11.25">
      <c r="B992" s="148"/>
      <c r="D992" s="146" t="s">
        <v>159</v>
      </c>
      <c r="E992" s="149" t="s">
        <v>44</v>
      </c>
      <c r="F992" s="150" t="s">
        <v>1567</v>
      </c>
      <c r="H992" s="149" t="s">
        <v>44</v>
      </c>
      <c r="I992" s="151"/>
      <c r="L992" s="148"/>
      <c r="M992" s="152"/>
      <c r="T992" s="153"/>
      <c r="AT992" s="149" t="s">
        <v>159</v>
      </c>
      <c r="AU992" s="149" t="s">
        <v>92</v>
      </c>
      <c r="AV992" s="12" t="s">
        <v>90</v>
      </c>
      <c r="AW992" s="12" t="s">
        <v>42</v>
      </c>
      <c r="AX992" s="12" t="s">
        <v>82</v>
      </c>
      <c r="AY992" s="149" t="s">
        <v>146</v>
      </c>
    </row>
    <row r="993" spans="2:65" s="13" customFormat="1" ht="11.25">
      <c r="B993" s="154"/>
      <c r="D993" s="146" t="s">
        <v>159</v>
      </c>
      <c r="E993" s="155" t="s">
        <v>44</v>
      </c>
      <c r="F993" s="156" t="s">
        <v>449</v>
      </c>
      <c r="H993" s="157">
        <v>10.63</v>
      </c>
      <c r="I993" s="158"/>
      <c r="L993" s="154"/>
      <c r="M993" s="159"/>
      <c r="T993" s="160"/>
      <c r="AT993" s="155" t="s">
        <v>159</v>
      </c>
      <c r="AU993" s="155" t="s">
        <v>92</v>
      </c>
      <c r="AV993" s="13" t="s">
        <v>92</v>
      </c>
      <c r="AW993" s="13" t="s">
        <v>42</v>
      </c>
      <c r="AX993" s="13" t="s">
        <v>82</v>
      </c>
      <c r="AY993" s="155" t="s">
        <v>146</v>
      </c>
    </row>
    <row r="994" spans="2:65" s="13" customFormat="1" ht="11.25">
      <c r="B994" s="154"/>
      <c r="D994" s="146" t="s">
        <v>159</v>
      </c>
      <c r="E994" s="155" t="s">
        <v>44</v>
      </c>
      <c r="F994" s="156" t="s">
        <v>450</v>
      </c>
      <c r="H994" s="157">
        <v>5.66</v>
      </c>
      <c r="I994" s="158"/>
      <c r="L994" s="154"/>
      <c r="M994" s="159"/>
      <c r="T994" s="160"/>
      <c r="AT994" s="155" t="s">
        <v>159</v>
      </c>
      <c r="AU994" s="155" t="s">
        <v>92</v>
      </c>
      <c r="AV994" s="13" t="s">
        <v>92</v>
      </c>
      <c r="AW994" s="13" t="s">
        <v>42</v>
      </c>
      <c r="AX994" s="13" t="s">
        <v>82</v>
      </c>
      <c r="AY994" s="155" t="s">
        <v>146</v>
      </c>
    </row>
    <row r="995" spans="2:65" s="13" customFormat="1" ht="11.25">
      <c r="B995" s="154"/>
      <c r="D995" s="146" t="s">
        <v>159</v>
      </c>
      <c r="E995" s="155" t="s">
        <v>44</v>
      </c>
      <c r="F995" s="156" t="s">
        <v>451</v>
      </c>
      <c r="H995" s="157">
        <v>4.97</v>
      </c>
      <c r="I995" s="158"/>
      <c r="L995" s="154"/>
      <c r="M995" s="159"/>
      <c r="T995" s="160"/>
      <c r="AT995" s="155" t="s">
        <v>159</v>
      </c>
      <c r="AU995" s="155" t="s">
        <v>92</v>
      </c>
      <c r="AV995" s="13" t="s">
        <v>92</v>
      </c>
      <c r="AW995" s="13" t="s">
        <v>42</v>
      </c>
      <c r="AX995" s="13" t="s">
        <v>82</v>
      </c>
      <c r="AY995" s="155" t="s">
        <v>146</v>
      </c>
    </row>
    <row r="996" spans="2:65" s="13" customFormat="1" ht="11.25">
      <c r="B996" s="154"/>
      <c r="D996" s="146" t="s">
        <v>159</v>
      </c>
      <c r="E996" s="155" t="s">
        <v>44</v>
      </c>
      <c r="F996" s="156" t="s">
        <v>452</v>
      </c>
      <c r="H996" s="157">
        <v>5.85</v>
      </c>
      <c r="I996" s="158"/>
      <c r="L996" s="154"/>
      <c r="M996" s="159"/>
      <c r="T996" s="160"/>
      <c r="AT996" s="155" t="s">
        <v>159</v>
      </c>
      <c r="AU996" s="155" t="s">
        <v>92</v>
      </c>
      <c r="AV996" s="13" t="s">
        <v>92</v>
      </c>
      <c r="AW996" s="13" t="s">
        <v>42</v>
      </c>
      <c r="AX996" s="13" t="s">
        <v>82</v>
      </c>
      <c r="AY996" s="155" t="s">
        <v>146</v>
      </c>
    </row>
    <row r="997" spans="2:65" s="14" customFormat="1" ht="11.25">
      <c r="B997" s="161"/>
      <c r="D997" s="146" t="s">
        <v>159</v>
      </c>
      <c r="E997" s="162" t="s">
        <v>44</v>
      </c>
      <c r="F997" s="163" t="s">
        <v>281</v>
      </c>
      <c r="H997" s="164">
        <v>27.11</v>
      </c>
      <c r="I997" s="165"/>
      <c r="L997" s="161"/>
      <c r="M997" s="166"/>
      <c r="T997" s="167"/>
      <c r="AT997" s="162" t="s">
        <v>159</v>
      </c>
      <c r="AU997" s="162" t="s">
        <v>92</v>
      </c>
      <c r="AV997" s="14" t="s">
        <v>153</v>
      </c>
      <c r="AW997" s="14" t="s">
        <v>42</v>
      </c>
      <c r="AX997" s="14" t="s">
        <v>90</v>
      </c>
      <c r="AY997" s="162" t="s">
        <v>146</v>
      </c>
    </row>
    <row r="998" spans="2:65" s="1" customFormat="1" ht="16.5" customHeight="1">
      <c r="B998" s="34"/>
      <c r="C998" s="129" t="s">
        <v>1568</v>
      </c>
      <c r="D998" s="129" t="s">
        <v>148</v>
      </c>
      <c r="E998" s="130" t="s">
        <v>1569</v>
      </c>
      <c r="F998" s="131" t="s">
        <v>1570</v>
      </c>
      <c r="G998" s="132" t="s">
        <v>151</v>
      </c>
      <c r="H998" s="133">
        <v>242.87</v>
      </c>
      <c r="I998" s="134"/>
      <c r="J998" s="135">
        <f>ROUND(I998*H998,2)</f>
        <v>0</v>
      </c>
      <c r="K998" s="131" t="s">
        <v>44</v>
      </c>
      <c r="L998" s="34"/>
      <c r="M998" s="136" t="s">
        <v>44</v>
      </c>
      <c r="N998" s="137" t="s">
        <v>53</v>
      </c>
      <c r="P998" s="138">
        <f>O998*H998</f>
        <v>0</v>
      </c>
      <c r="Q998" s="138">
        <v>1E-3</v>
      </c>
      <c r="R998" s="138">
        <f>Q998*H998</f>
        <v>0.24287</v>
      </c>
      <c r="S998" s="138">
        <v>0</v>
      </c>
      <c r="T998" s="139">
        <f>S998*H998</f>
        <v>0</v>
      </c>
      <c r="AR998" s="140" t="s">
        <v>250</v>
      </c>
      <c r="AT998" s="140" t="s">
        <v>148</v>
      </c>
      <c r="AU998" s="140" t="s">
        <v>92</v>
      </c>
      <c r="AY998" s="18" t="s">
        <v>146</v>
      </c>
      <c r="BE998" s="141">
        <f>IF(N998="základní",J998,0)</f>
        <v>0</v>
      </c>
      <c r="BF998" s="141">
        <f>IF(N998="snížená",J998,0)</f>
        <v>0</v>
      </c>
      <c r="BG998" s="141">
        <f>IF(N998="zákl. přenesená",J998,0)</f>
        <v>0</v>
      </c>
      <c r="BH998" s="141">
        <f>IF(N998="sníž. přenesená",J998,0)</f>
        <v>0</v>
      </c>
      <c r="BI998" s="141">
        <f>IF(N998="nulová",J998,0)</f>
        <v>0</v>
      </c>
      <c r="BJ998" s="18" t="s">
        <v>90</v>
      </c>
      <c r="BK998" s="141">
        <f>ROUND(I998*H998,2)</f>
        <v>0</v>
      </c>
      <c r="BL998" s="18" t="s">
        <v>250</v>
      </c>
      <c r="BM998" s="140" t="s">
        <v>1571</v>
      </c>
    </row>
    <row r="999" spans="2:65" s="12" customFormat="1" ht="11.25">
      <c r="B999" s="148"/>
      <c r="D999" s="146" t="s">
        <v>159</v>
      </c>
      <c r="E999" s="149" t="s">
        <v>44</v>
      </c>
      <c r="F999" s="150" t="s">
        <v>1560</v>
      </c>
      <c r="H999" s="149" t="s">
        <v>44</v>
      </c>
      <c r="I999" s="151"/>
      <c r="L999" s="148"/>
      <c r="M999" s="152"/>
      <c r="T999" s="153"/>
      <c r="AT999" s="149" t="s">
        <v>159</v>
      </c>
      <c r="AU999" s="149" t="s">
        <v>92</v>
      </c>
      <c r="AV999" s="12" t="s">
        <v>90</v>
      </c>
      <c r="AW999" s="12" t="s">
        <v>42</v>
      </c>
      <c r="AX999" s="12" t="s">
        <v>82</v>
      </c>
      <c r="AY999" s="149" t="s">
        <v>146</v>
      </c>
    </row>
    <row r="1000" spans="2:65" s="13" customFormat="1" ht="11.25">
      <c r="B1000" s="154"/>
      <c r="D1000" s="146" t="s">
        <v>159</v>
      </c>
      <c r="E1000" s="155" t="s">
        <v>44</v>
      </c>
      <c r="F1000" s="156" t="s">
        <v>1561</v>
      </c>
      <c r="H1000" s="157">
        <v>242.87</v>
      </c>
      <c r="I1000" s="158"/>
      <c r="L1000" s="154"/>
      <c r="M1000" s="159"/>
      <c r="T1000" s="160"/>
      <c r="AT1000" s="155" t="s">
        <v>159</v>
      </c>
      <c r="AU1000" s="155" t="s">
        <v>92</v>
      </c>
      <c r="AV1000" s="13" t="s">
        <v>92</v>
      </c>
      <c r="AW1000" s="13" t="s">
        <v>42</v>
      </c>
      <c r="AX1000" s="13" t="s">
        <v>90</v>
      </c>
      <c r="AY1000" s="155" t="s">
        <v>146</v>
      </c>
    </row>
    <row r="1001" spans="2:65" s="1" customFormat="1" ht="24.2" customHeight="1">
      <c r="B1001" s="34"/>
      <c r="C1001" s="129" t="s">
        <v>1572</v>
      </c>
      <c r="D1001" s="129" t="s">
        <v>148</v>
      </c>
      <c r="E1001" s="130" t="s">
        <v>1573</v>
      </c>
      <c r="F1001" s="131" t="s">
        <v>1574</v>
      </c>
      <c r="G1001" s="132" t="s">
        <v>151</v>
      </c>
      <c r="H1001" s="133">
        <v>211.05</v>
      </c>
      <c r="I1001" s="134"/>
      <c r="J1001" s="135">
        <f>ROUND(I1001*H1001,2)</f>
        <v>0</v>
      </c>
      <c r="K1001" s="131" t="s">
        <v>152</v>
      </c>
      <c r="L1001" s="34"/>
      <c r="M1001" s="136" t="s">
        <v>44</v>
      </c>
      <c r="N1001" s="137" t="s">
        <v>53</v>
      </c>
      <c r="P1001" s="138">
        <f>O1001*H1001</f>
        <v>0</v>
      </c>
      <c r="Q1001" s="138">
        <v>1.25E-3</v>
      </c>
      <c r="R1001" s="138">
        <f>Q1001*H1001</f>
        <v>0.26381250000000001</v>
      </c>
      <c r="S1001" s="138">
        <v>0</v>
      </c>
      <c r="T1001" s="139">
        <f>S1001*H1001</f>
        <v>0</v>
      </c>
      <c r="AR1001" s="140" t="s">
        <v>250</v>
      </c>
      <c r="AT1001" s="140" t="s">
        <v>148</v>
      </c>
      <c r="AU1001" s="140" t="s">
        <v>92</v>
      </c>
      <c r="AY1001" s="18" t="s">
        <v>146</v>
      </c>
      <c r="BE1001" s="141">
        <f>IF(N1001="základní",J1001,0)</f>
        <v>0</v>
      </c>
      <c r="BF1001" s="141">
        <f>IF(N1001="snížená",J1001,0)</f>
        <v>0</v>
      </c>
      <c r="BG1001" s="141">
        <f>IF(N1001="zákl. přenesená",J1001,0)</f>
        <v>0</v>
      </c>
      <c r="BH1001" s="141">
        <f>IF(N1001="sníž. přenesená",J1001,0)</f>
        <v>0</v>
      </c>
      <c r="BI1001" s="141">
        <f>IF(N1001="nulová",J1001,0)</f>
        <v>0</v>
      </c>
      <c r="BJ1001" s="18" t="s">
        <v>90</v>
      </c>
      <c r="BK1001" s="141">
        <f>ROUND(I1001*H1001,2)</f>
        <v>0</v>
      </c>
      <c r="BL1001" s="18" t="s">
        <v>250</v>
      </c>
      <c r="BM1001" s="140" t="s">
        <v>1575</v>
      </c>
    </row>
    <row r="1002" spans="2:65" s="1" customFormat="1" ht="11.25">
      <c r="B1002" s="34"/>
      <c r="D1002" s="142" t="s">
        <v>155</v>
      </c>
      <c r="F1002" s="143" t="s">
        <v>1576</v>
      </c>
      <c r="I1002" s="144"/>
      <c r="L1002" s="34"/>
      <c r="M1002" s="145"/>
      <c r="T1002" s="55"/>
      <c r="AT1002" s="18" t="s">
        <v>155</v>
      </c>
      <c r="AU1002" s="18" t="s">
        <v>92</v>
      </c>
    </row>
    <row r="1003" spans="2:65" s="12" customFormat="1" ht="11.25">
      <c r="B1003" s="148"/>
      <c r="D1003" s="146" t="s">
        <v>159</v>
      </c>
      <c r="E1003" s="149" t="s">
        <v>44</v>
      </c>
      <c r="F1003" s="150" t="s">
        <v>275</v>
      </c>
      <c r="H1003" s="149" t="s">
        <v>44</v>
      </c>
      <c r="I1003" s="151"/>
      <c r="L1003" s="148"/>
      <c r="M1003" s="152"/>
      <c r="T1003" s="153"/>
      <c r="AT1003" s="149" t="s">
        <v>159</v>
      </c>
      <c r="AU1003" s="149" t="s">
        <v>92</v>
      </c>
      <c r="AV1003" s="12" t="s">
        <v>90</v>
      </c>
      <c r="AW1003" s="12" t="s">
        <v>42</v>
      </c>
      <c r="AX1003" s="12" t="s">
        <v>82</v>
      </c>
      <c r="AY1003" s="149" t="s">
        <v>146</v>
      </c>
    </row>
    <row r="1004" spans="2:65" s="12" customFormat="1" ht="11.25">
      <c r="B1004" s="148"/>
      <c r="D1004" s="146" t="s">
        <v>159</v>
      </c>
      <c r="E1004" s="149" t="s">
        <v>44</v>
      </c>
      <c r="F1004" s="150" t="s">
        <v>1577</v>
      </c>
      <c r="H1004" s="149" t="s">
        <v>44</v>
      </c>
      <c r="I1004" s="151"/>
      <c r="L1004" s="148"/>
      <c r="M1004" s="152"/>
      <c r="T1004" s="153"/>
      <c r="AT1004" s="149" t="s">
        <v>159</v>
      </c>
      <c r="AU1004" s="149" t="s">
        <v>92</v>
      </c>
      <c r="AV1004" s="12" t="s">
        <v>90</v>
      </c>
      <c r="AW1004" s="12" t="s">
        <v>42</v>
      </c>
      <c r="AX1004" s="12" t="s">
        <v>82</v>
      </c>
      <c r="AY1004" s="149" t="s">
        <v>146</v>
      </c>
    </row>
    <row r="1005" spans="2:65" s="13" customFormat="1" ht="11.25">
      <c r="B1005" s="154"/>
      <c r="D1005" s="146" t="s">
        <v>159</v>
      </c>
      <c r="E1005" s="155" t="s">
        <v>44</v>
      </c>
      <c r="F1005" s="156" t="s">
        <v>459</v>
      </c>
      <c r="H1005" s="157">
        <v>30.27</v>
      </c>
      <c r="I1005" s="158"/>
      <c r="L1005" s="154"/>
      <c r="M1005" s="159"/>
      <c r="T1005" s="160"/>
      <c r="AT1005" s="155" t="s">
        <v>159</v>
      </c>
      <c r="AU1005" s="155" t="s">
        <v>92</v>
      </c>
      <c r="AV1005" s="13" t="s">
        <v>92</v>
      </c>
      <c r="AW1005" s="13" t="s">
        <v>42</v>
      </c>
      <c r="AX1005" s="13" t="s">
        <v>82</v>
      </c>
      <c r="AY1005" s="155" t="s">
        <v>146</v>
      </c>
    </row>
    <row r="1006" spans="2:65" s="13" customFormat="1" ht="11.25">
      <c r="B1006" s="154"/>
      <c r="D1006" s="146" t="s">
        <v>159</v>
      </c>
      <c r="E1006" s="155" t="s">
        <v>44</v>
      </c>
      <c r="F1006" s="156" t="s">
        <v>460</v>
      </c>
      <c r="H1006" s="157">
        <v>24.3</v>
      </c>
      <c r="I1006" s="158"/>
      <c r="L1006" s="154"/>
      <c r="M1006" s="159"/>
      <c r="T1006" s="160"/>
      <c r="AT1006" s="155" t="s">
        <v>159</v>
      </c>
      <c r="AU1006" s="155" t="s">
        <v>92</v>
      </c>
      <c r="AV1006" s="13" t="s">
        <v>92</v>
      </c>
      <c r="AW1006" s="13" t="s">
        <v>42</v>
      </c>
      <c r="AX1006" s="13" t="s">
        <v>82</v>
      </c>
      <c r="AY1006" s="155" t="s">
        <v>146</v>
      </c>
    </row>
    <row r="1007" spans="2:65" s="13" customFormat="1" ht="11.25">
      <c r="B1007" s="154"/>
      <c r="D1007" s="146" t="s">
        <v>159</v>
      </c>
      <c r="E1007" s="155" t="s">
        <v>44</v>
      </c>
      <c r="F1007" s="156" t="s">
        <v>461</v>
      </c>
      <c r="H1007" s="157">
        <v>54.27</v>
      </c>
      <c r="I1007" s="158"/>
      <c r="L1007" s="154"/>
      <c r="M1007" s="159"/>
      <c r="T1007" s="160"/>
      <c r="AT1007" s="155" t="s">
        <v>159</v>
      </c>
      <c r="AU1007" s="155" t="s">
        <v>92</v>
      </c>
      <c r="AV1007" s="13" t="s">
        <v>92</v>
      </c>
      <c r="AW1007" s="13" t="s">
        <v>42</v>
      </c>
      <c r="AX1007" s="13" t="s">
        <v>82</v>
      </c>
      <c r="AY1007" s="155" t="s">
        <v>146</v>
      </c>
    </row>
    <row r="1008" spans="2:65" s="13" customFormat="1" ht="11.25">
      <c r="B1008" s="154"/>
      <c r="D1008" s="146" t="s">
        <v>159</v>
      </c>
      <c r="E1008" s="155" t="s">
        <v>44</v>
      </c>
      <c r="F1008" s="156" t="s">
        <v>462</v>
      </c>
      <c r="H1008" s="157">
        <v>23.95</v>
      </c>
      <c r="I1008" s="158"/>
      <c r="L1008" s="154"/>
      <c r="M1008" s="159"/>
      <c r="T1008" s="160"/>
      <c r="AT1008" s="155" t="s">
        <v>159</v>
      </c>
      <c r="AU1008" s="155" t="s">
        <v>92</v>
      </c>
      <c r="AV1008" s="13" t="s">
        <v>92</v>
      </c>
      <c r="AW1008" s="13" t="s">
        <v>42</v>
      </c>
      <c r="AX1008" s="13" t="s">
        <v>82</v>
      </c>
      <c r="AY1008" s="155" t="s">
        <v>146</v>
      </c>
    </row>
    <row r="1009" spans="2:65" s="13" customFormat="1" ht="11.25">
      <c r="B1009" s="154"/>
      <c r="D1009" s="146" t="s">
        <v>159</v>
      </c>
      <c r="E1009" s="155" t="s">
        <v>44</v>
      </c>
      <c r="F1009" s="156" t="s">
        <v>463</v>
      </c>
      <c r="H1009" s="157">
        <v>57.73</v>
      </c>
      <c r="I1009" s="158"/>
      <c r="L1009" s="154"/>
      <c r="M1009" s="159"/>
      <c r="T1009" s="160"/>
      <c r="AT1009" s="155" t="s">
        <v>159</v>
      </c>
      <c r="AU1009" s="155" t="s">
        <v>92</v>
      </c>
      <c r="AV1009" s="13" t="s">
        <v>92</v>
      </c>
      <c r="AW1009" s="13" t="s">
        <v>42</v>
      </c>
      <c r="AX1009" s="13" t="s">
        <v>82</v>
      </c>
      <c r="AY1009" s="155" t="s">
        <v>146</v>
      </c>
    </row>
    <row r="1010" spans="2:65" s="13" customFormat="1" ht="11.25">
      <c r="B1010" s="154"/>
      <c r="D1010" s="146" t="s">
        <v>159</v>
      </c>
      <c r="E1010" s="155" t="s">
        <v>44</v>
      </c>
      <c r="F1010" s="156" t="s">
        <v>464</v>
      </c>
      <c r="H1010" s="157">
        <v>1.98</v>
      </c>
      <c r="I1010" s="158"/>
      <c r="L1010" s="154"/>
      <c r="M1010" s="159"/>
      <c r="T1010" s="160"/>
      <c r="AT1010" s="155" t="s">
        <v>159</v>
      </c>
      <c r="AU1010" s="155" t="s">
        <v>92</v>
      </c>
      <c r="AV1010" s="13" t="s">
        <v>92</v>
      </c>
      <c r="AW1010" s="13" t="s">
        <v>42</v>
      </c>
      <c r="AX1010" s="13" t="s">
        <v>82</v>
      </c>
      <c r="AY1010" s="155" t="s">
        <v>146</v>
      </c>
    </row>
    <row r="1011" spans="2:65" s="13" customFormat="1" ht="11.25">
      <c r="B1011" s="154"/>
      <c r="D1011" s="146" t="s">
        <v>159</v>
      </c>
      <c r="E1011" s="155" t="s">
        <v>44</v>
      </c>
      <c r="F1011" s="156" t="s">
        <v>465</v>
      </c>
      <c r="H1011" s="157">
        <v>1.36</v>
      </c>
      <c r="I1011" s="158"/>
      <c r="L1011" s="154"/>
      <c r="M1011" s="159"/>
      <c r="T1011" s="160"/>
      <c r="AT1011" s="155" t="s">
        <v>159</v>
      </c>
      <c r="AU1011" s="155" t="s">
        <v>92</v>
      </c>
      <c r="AV1011" s="13" t="s">
        <v>92</v>
      </c>
      <c r="AW1011" s="13" t="s">
        <v>42</v>
      </c>
      <c r="AX1011" s="13" t="s">
        <v>82</v>
      </c>
      <c r="AY1011" s="155" t="s">
        <v>146</v>
      </c>
    </row>
    <row r="1012" spans="2:65" s="13" customFormat="1" ht="11.25">
      <c r="B1012" s="154"/>
      <c r="D1012" s="146" t="s">
        <v>159</v>
      </c>
      <c r="E1012" s="155" t="s">
        <v>44</v>
      </c>
      <c r="F1012" s="156" t="s">
        <v>466</v>
      </c>
      <c r="H1012" s="157">
        <v>17.190000000000001</v>
      </c>
      <c r="I1012" s="158"/>
      <c r="L1012" s="154"/>
      <c r="M1012" s="159"/>
      <c r="T1012" s="160"/>
      <c r="AT1012" s="155" t="s">
        <v>159</v>
      </c>
      <c r="AU1012" s="155" t="s">
        <v>92</v>
      </c>
      <c r="AV1012" s="13" t="s">
        <v>92</v>
      </c>
      <c r="AW1012" s="13" t="s">
        <v>42</v>
      </c>
      <c r="AX1012" s="13" t="s">
        <v>82</v>
      </c>
      <c r="AY1012" s="155" t="s">
        <v>146</v>
      </c>
    </row>
    <row r="1013" spans="2:65" s="14" customFormat="1" ht="11.25">
      <c r="B1013" s="161"/>
      <c r="D1013" s="146" t="s">
        <v>159</v>
      </c>
      <c r="E1013" s="162" t="s">
        <v>44</v>
      </c>
      <c r="F1013" s="163" t="s">
        <v>281</v>
      </c>
      <c r="H1013" s="164">
        <v>211.04999999999998</v>
      </c>
      <c r="I1013" s="165"/>
      <c r="L1013" s="161"/>
      <c r="M1013" s="166"/>
      <c r="T1013" s="167"/>
      <c r="AT1013" s="162" t="s">
        <v>159</v>
      </c>
      <c r="AU1013" s="162" t="s">
        <v>92</v>
      </c>
      <c r="AV1013" s="14" t="s">
        <v>153</v>
      </c>
      <c r="AW1013" s="14" t="s">
        <v>42</v>
      </c>
      <c r="AX1013" s="14" t="s">
        <v>90</v>
      </c>
      <c r="AY1013" s="162" t="s">
        <v>146</v>
      </c>
    </row>
    <row r="1014" spans="2:65" s="1" customFormat="1" ht="16.5" customHeight="1">
      <c r="B1014" s="34"/>
      <c r="C1014" s="178" t="s">
        <v>1578</v>
      </c>
      <c r="D1014" s="178" t="s">
        <v>720</v>
      </c>
      <c r="E1014" s="179" t="s">
        <v>1579</v>
      </c>
      <c r="F1014" s="180" t="s">
        <v>1580</v>
      </c>
      <c r="G1014" s="181" t="s">
        <v>151</v>
      </c>
      <c r="H1014" s="182">
        <v>221.60300000000001</v>
      </c>
      <c r="I1014" s="183"/>
      <c r="J1014" s="184">
        <f>ROUND(I1014*H1014,2)</f>
        <v>0</v>
      </c>
      <c r="K1014" s="180" t="s">
        <v>152</v>
      </c>
      <c r="L1014" s="185"/>
      <c r="M1014" s="186" t="s">
        <v>44</v>
      </c>
      <c r="N1014" s="187" t="s">
        <v>53</v>
      </c>
      <c r="P1014" s="138">
        <f>O1014*H1014</f>
        <v>0</v>
      </c>
      <c r="Q1014" s="138">
        <v>8.0000000000000002E-3</v>
      </c>
      <c r="R1014" s="138">
        <f>Q1014*H1014</f>
        <v>1.7728240000000002</v>
      </c>
      <c r="S1014" s="138">
        <v>0</v>
      </c>
      <c r="T1014" s="139">
        <f>S1014*H1014</f>
        <v>0</v>
      </c>
      <c r="AR1014" s="140" t="s">
        <v>361</v>
      </c>
      <c r="AT1014" s="140" t="s">
        <v>720</v>
      </c>
      <c r="AU1014" s="140" t="s">
        <v>92</v>
      </c>
      <c r="AY1014" s="18" t="s">
        <v>146</v>
      </c>
      <c r="BE1014" s="141">
        <f>IF(N1014="základní",J1014,0)</f>
        <v>0</v>
      </c>
      <c r="BF1014" s="141">
        <f>IF(N1014="snížená",J1014,0)</f>
        <v>0</v>
      </c>
      <c r="BG1014" s="141">
        <f>IF(N1014="zákl. přenesená",J1014,0)</f>
        <v>0</v>
      </c>
      <c r="BH1014" s="141">
        <f>IF(N1014="sníž. přenesená",J1014,0)</f>
        <v>0</v>
      </c>
      <c r="BI1014" s="141">
        <f>IF(N1014="nulová",J1014,0)</f>
        <v>0</v>
      </c>
      <c r="BJ1014" s="18" t="s">
        <v>90</v>
      </c>
      <c r="BK1014" s="141">
        <f>ROUND(I1014*H1014,2)</f>
        <v>0</v>
      </c>
      <c r="BL1014" s="18" t="s">
        <v>250</v>
      </c>
      <c r="BM1014" s="140" t="s">
        <v>1581</v>
      </c>
    </row>
    <row r="1015" spans="2:65" s="1" customFormat="1" ht="19.5">
      <c r="B1015" s="34"/>
      <c r="D1015" s="146" t="s">
        <v>157</v>
      </c>
      <c r="F1015" s="147" t="s">
        <v>956</v>
      </c>
      <c r="I1015" s="144"/>
      <c r="L1015" s="34"/>
      <c r="M1015" s="145"/>
      <c r="T1015" s="55"/>
      <c r="AT1015" s="18" t="s">
        <v>157</v>
      </c>
      <c r="AU1015" s="18" t="s">
        <v>92</v>
      </c>
    </row>
    <row r="1016" spans="2:65" s="12" customFormat="1" ht="11.25">
      <c r="B1016" s="148"/>
      <c r="D1016" s="146" t="s">
        <v>159</v>
      </c>
      <c r="E1016" s="149" t="s">
        <v>44</v>
      </c>
      <c r="F1016" s="150" t="s">
        <v>275</v>
      </c>
      <c r="H1016" s="149" t="s">
        <v>44</v>
      </c>
      <c r="I1016" s="151"/>
      <c r="L1016" s="148"/>
      <c r="M1016" s="152"/>
      <c r="T1016" s="153"/>
      <c r="AT1016" s="149" t="s">
        <v>159</v>
      </c>
      <c r="AU1016" s="149" t="s">
        <v>92</v>
      </c>
      <c r="AV1016" s="12" t="s">
        <v>90</v>
      </c>
      <c r="AW1016" s="12" t="s">
        <v>42</v>
      </c>
      <c r="AX1016" s="12" t="s">
        <v>82</v>
      </c>
      <c r="AY1016" s="149" t="s">
        <v>146</v>
      </c>
    </row>
    <row r="1017" spans="2:65" s="12" customFormat="1" ht="11.25">
      <c r="B1017" s="148"/>
      <c r="D1017" s="146" t="s">
        <v>159</v>
      </c>
      <c r="E1017" s="149" t="s">
        <v>44</v>
      </c>
      <c r="F1017" s="150" t="s">
        <v>1577</v>
      </c>
      <c r="H1017" s="149" t="s">
        <v>44</v>
      </c>
      <c r="I1017" s="151"/>
      <c r="L1017" s="148"/>
      <c r="M1017" s="152"/>
      <c r="T1017" s="153"/>
      <c r="AT1017" s="149" t="s">
        <v>159</v>
      </c>
      <c r="AU1017" s="149" t="s">
        <v>92</v>
      </c>
      <c r="AV1017" s="12" t="s">
        <v>90</v>
      </c>
      <c r="AW1017" s="12" t="s">
        <v>42</v>
      </c>
      <c r="AX1017" s="12" t="s">
        <v>82</v>
      </c>
      <c r="AY1017" s="149" t="s">
        <v>146</v>
      </c>
    </row>
    <row r="1018" spans="2:65" s="13" customFormat="1" ht="11.25">
      <c r="B1018" s="154"/>
      <c r="D1018" s="146" t="s">
        <v>159</v>
      </c>
      <c r="E1018" s="155" t="s">
        <v>44</v>
      </c>
      <c r="F1018" s="156" t="s">
        <v>459</v>
      </c>
      <c r="H1018" s="157">
        <v>30.27</v>
      </c>
      <c r="I1018" s="158"/>
      <c r="L1018" s="154"/>
      <c r="M1018" s="159"/>
      <c r="T1018" s="160"/>
      <c r="AT1018" s="155" t="s">
        <v>159</v>
      </c>
      <c r="AU1018" s="155" t="s">
        <v>92</v>
      </c>
      <c r="AV1018" s="13" t="s">
        <v>92</v>
      </c>
      <c r="AW1018" s="13" t="s">
        <v>42</v>
      </c>
      <c r="AX1018" s="13" t="s">
        <v>82</v>
      </c>
      <c r="AY1018" s="155" t="s">
        <v>146</v>
      </c>
    </row>
    <row r="1019" spans="2:65" s="13" customFormat="1" ht="11.25">
      <c r="B1019" s="154"/>
      <c r="D1019" s="146" t="s">
        <v>159</v>
      </c>
      <c r="E1019" s="155" t="s">
        <v>44</v>
      </c>
      <c r="F1019" s="156" t="s">
        <v>460</v>
      </c>
      <c r="H1019" s="157">
        <v>24.3</v>
      </c>
      <c r="I1019" s="158"/>
      <c r="L1019" s="154"/>
      <c r="M1019" s="159"/>
      <c r="T1019" s="160"/>
      <c r="AT1019" s="155" t="s">
        <v>159</v>
      </c>
      <c r="AU1019" s="155" t="s">
        <v>92</v>
      </c>
      <c r="AV1019" s="13" t="s">
        <v>92</v>
      </c>
      <c r="AW1019" s="13" t="s">
        <v>42</v>
      </c>
      <c r="AX1019" s="13" t="s">
        <v>82</v>
      </c>
      <c r="AY1019" s="155" t="s">
        <v>146</v>
      </c>
    </row>
    <row r="1020" spans="2:65" s="13" customFormat="1" ht="11.25">
      <c r="B1020" s="154"/>
      <c r="D1020" s="146" t="s">
        <v>159</v>
      </c>
      <c r="E1020" s="155" t="s">
        <v>44</v>
      </c>
      <c r="F1020" s="156" t="s">
        <v>461</v>
      </c>
      <c r="H1020" s="157">
        <v>54.27</v>
      </c>
      <c r="I1020" s="158"/>
      <c r="L1020" s="154"/>
      <c r="M1020" s="159"/>
      <c r="T1020" s="160"/>
      <c r="AT1020" s="155" t="s">
        <v>159</v>
      </c>
      <c r="AU1020" s="155" t="s">
        <v>92</v>
      </c>
      <c r="AV1020" s="13" t="s">
        <v>92</v>
      </c>
      <c r="AW1020" s="13" t="s">
        <v>42</v>
      </c>
      <c r="AX1020" s="13" t="s">
        <v>82</v>
      </c>
      <c r="AY1020" s="155" t="s">
        <v>146</v>
      </c>
    </row>
    <row r="1021" spans="2:65" s="13" customFormat="1" ht="11.25">
      <c r="B1021" s="154"/>
      <c r="D1021" s="146" t="s">
        <v>159</v>
      </c>
      <c r="E1021" s="155" t="s">
        <v>44</v>
      </c>
      <c r="F1021" s="156" t="s">
        <v>462</v>
      </c>
      <c r="H1021" s="157">
        <v>23.95</v>
      </c>
      <c r="I1021" s="158"/>
      <c r="L1021" s="154"/>
      <c r="M1021" s="159"/>
      <c r="T1021" s="160"/>
      <c r="AT1021" s="155" t="s">
        <v>159</v>
      </c>
      <c r="AU1021" s="155" t="s">
        <v>92</v>
      </c>
      <c r="AV1021" s="13" t="s">
        <v>92</v>
      </c>
      <c r="AW1021" s="13" t="s">
        <v>42</v>
      </c>
      <c r="AX1021" s="13" t="s">
        <v>82</v>
      </c>
      <c r="AY1021" s="155" t="s">
        <v>146</v>
      </c>
    </row>
    <row r="1022" spans="2:65" s="13" customFormat="1" ht="11.25">
      <c r="B1022" s="154"/>
      <c r="D1022" s="146" t="s">
        <v>159</v>
      </c>
      <c r="E1022" s="155" t="s">
        <v>44</v>
      </c>
      <c r="F1022" s="156" t="s">
        <v>463</v>
      </c>
      <c r="H1022" s="157">
        <v>57.73</v>
      </c>
      <c r="I1022" s="158"/>
      <c r="L1022" s="154"/>
      <c r="M1022" s="159"/>
      <c r="T1022" s="160"/>
      <c r="AT1022" s="155" t="s">
        <v>159</v>
      </c>
      <c r="AU1022" s="155" t="s">
        <v>92</v>
      </c>
      <c r="AV1022" s="13" t="s">
        <v>92</v>
      </c>
      <c r="AW1022" s="13" t="s">
        <v>42</v>
      </c>
      <c r="AX1022" s="13" t="s">
        <v>82</v>
      </c>
      <c r="AY1022" s="155" t="s">
        <v>146</v>
      </c>
    </row>
    <row r="1023" spans="2:65" s="13" customFormat="1" ht="11.25">
      <c r="B1023" s="154"/>
      <c r="D1023" s="146" t="s">
        <v>159</v>
      </c>
      <c r="E1023" s="155" t="s">
        <v>44</v>
      </c>
      <c r="F1023" s="156" t="s">
        <v>464</v>
      </c>
      <c r="H1023" s="157">
        <v>1.98</v>
      </c>
      <c r="I1023" s="158"/>
      <c r="L1023" s="154"/>
      <c r="M1023" s="159"/>
      <c r="T1023" s="160"/>
      <c r="AT1023" s="155" t="s">
        <v>159</v>
      </c>
      <c r="AU1023" s="155" t="s">
        <v>92</v>
      </c>
      <c r="AV1023" s="13" t="s">
        <v>92</v>
      </c>
      <c r="AW1023" s="13" t="s">
        <v>42</v>
      </c>
      <c r="AX1023" s="13" t="s">
        <v>82</v>
      </c>
      <c r="AY1023" s="155" t="s">
        <v>146</v>
      </c>
    </row>
    <row r="1024" spans="2:65" s="13" customFormat="1" ht="11.25">
      <c r="B1024" s="154"/>
      <c r="D1024" s="146" t="s">
        <v>159</v>
      </c>
      <c r="E1024" s="155" t="s">
        <v>44</v>
      </c>
      <c r="F1024" s="156" t="s">
        <v>465</v>
      </c>
      <c r="H1024" s="157">
        <v>1.36</v>
      </c>
      <c r="I1024" s="158"/>
      <c r="L1024" s="154"/>
      <c r="M1024" s="159"/>
      <c r="T1024" s="160"/>
      <c r="AT1024" s="155" t="s">
        <v>159</v>
      </c>
      <c r="AU1024" s="155" t="s">
        <v>92</v>
      </c>
      <c r="AV1024" s="13" t="s">
        <v>92</v>
      </c>
      <c r="AW1024" s="13" t="s">
        <v>42</v>
      </c>
      <c r="AX1024" s="13" t="s">
        <v>82</v>
      </c>
      <c r="AY1024" s="155" t="s">
        <v>146</v>
      </c>
    </row>
    <row r="1025" spans="2:65" s="13" customFormat="1" ht="11.25">
      <c r="B1025" s="154"/>
      <c r="D1025" s="146" t="s">
        <v>159</v>
      </c>
      <c r="E1025" s="155" t="s">
        <v>44</v>
      </c>
      <c r="F1025" s="156" t="s">
        <v>466</v>
      </c>
      <c r="H1025" s="157">
        <v>17.190000000000001</v>
      </c>
      <c r="I1025" s="158"/>
      <c r="L1025" s="154"/>
      <c r="M1025" s="159"/>
      <c r="T1025" s="160"/>
      <c r="AT1025" s="155" t="s">
        <v>159</v>
      </c>
      <c r="AU1025" s="155" t="s">
        <v>92</v>
      </c>
      <c r="AV1025" s="13" t="s">
        <v>92</v>
      </c>
      <c r="AW1025" s="13" t="s">
        <v>42</v>
      </c>
      <c r="AX1025" s="13" t="s">
        <v>82</v>
      </c>
      <c r="AY1025" s="155" t="s">
        <v>146</v>
      </c>
    </row>
    <row r="1026" spans="2:65" s="14" customFormat="1" ht="11.25">
      <c r="B1026" s="161"/>
      <c r="D1026" s="146" t="s">
        <v>159</v>
      </c>
      <c r="E1026" s="162" t="s">
        <v>44</v>
      </c>
      <c r="F1026" s="163" t="s">
        <v>281</v>
      </c>
      <c r="H1026" s="164">
        <v>211.04999999999998</v>
      </c>
      <c r="I1026" s="165"/>
      <c r="L1026" s="161"/>
      <c r="M1026" s="166"/>
      <c r="T1026" s="167"/>
      <c r="AT1026" s="162" t="s">
        <v>159</v>
      </c>
      <c r="AU1026" s="162" t="s">
        <v>92</v>
      </c>
      <c r="AV1026" s="14" t="s">
        <v>153</v>
      </c>
      <c r="AW1026" s="14" t="s">
        <v>42</v>
      </c>
      <c r="AX1026" s="14" t="s">
        <v>90</v>
      </c>
      <c r="AY1026" s="162" t="s">
        <v>146</v>
      </c>
    </row>
    <row r="1027" spans="2:65" s="13" customFormat="1" ht="11.25">
      <c r="B1027" s="154"/>
      <c r="D1027" s="146" t="s">
        <v>159</v>
      </c>
      <c r="F1027" s="156" t="s">
        <v>1582</v>
      </c>
      <c r="H1027" s="157">
        <v>221.60300000000001</v>
      </c>
      <c r="I1027" s="158"/>
      <c r="L1027" s="154"/>
      <c r="M1027" s="159"/>
      <c r="T1027" s="160"/>
      <c r="AT1027" s="155" t="s">
        <v>159</v>
      </c>
      <c r="AU1027" s="155" t="s">
        <v>92</v>
      </c>
      <c r="AV1027" s="13" t="s">
        <v>92</v>
      </c>
      <c r="AW1027" s="13" t="s">
        <v>4</v>
      </c>
      <c r="AX1027" s="13" t="s">
        <v>90</v>
      </c>
      <c r="AY1027" s="155" t="s">
        <v>146</v>
      </c>
    </row>
    <row r="1028" spans="2:65" s="1" customFormat="1" ht="16.5" customHeight="1">
      <c r="B1028" s="34"/>
      <c r="C1028" s="129" t="s">
        <v>1583</v>
      </c>
      <c r="D1028" s="129" t="s">
        <v>148</v>
      </c>
      <c r="E1028" s="130" t="s">
        <v>1584</v>
      </c>
      <c r="F1028" s="131" t="s">
        <v>1585</v>
      </c>
      <c r="G1028" s="132" t="s">
        <v>151</v>
      </c>
      <c r="H1028" s="133">
        <v>221.36</v>
      </c>
      <c r="I1028" s="134"/>
      <c r="J1028" s="135">
        <f>ROUND(I1028*H1028,2)</f>
        <v>0</v>
      </c>
      <c r="K1028" s="131" t="s">
        <v>152</v>
      </c>
      <c r="L1028" s="34"/>
      <c r="M1028" s="136" t="s">
        <v>44</v>
      </c>
      <c r="N1028" s="137" t="s">
        <v>53</v>
      </c>
      <c r="P1028" s="138">
        <f>O1028*H1028</f>
        <v>0</v>
      </c>
      <c r="Q1028" s="138">
        <v>8.0000000000000002E-3</v>
      </c>
      <c r="R1028" s="138">
        <f>Q1028*H1028</f>
        <v>1.7708800000000002</v>
      </c>
      <c r="S1028" s="138">
        <v>0</v>
      </c>
      <c r="T1028" s="139">
        <f>S1028*H1028</f>
        <v>0</v>
      </c>
      <c r="AR1028" s="140" t="s">
        <v>250</v>
      </c>
      <c r="AT1028" s="140" t="s">
        <v>148</v>
      </c>
      <c r="AU1028" s="140" t="s">
        <v>92</v>
      </c>
      <c r="AY1028" s="18" t="s">
        <v>146</v>
      </c>
      <c r="BE1028" s="141">
        <f>IF(N1028="základní",J1028,0)</f>
        <v>0</v>
      </c>
      <c r="BF1028" s="141">
        <f>IF(N1028="snížená",J1028,0)</f>
        <v>0</v>
      </c>
      <c r="BG1028" s="141">
        <f>IF(N1028="zákl. přenesená",J1028,0)</f>
        <v>0</v>
      </c>
      <c r="BH1028" s="141">
        <f>IF(N1028="sníž. přenesená",J1028,0)</f>
        <v>0</v>
      </c>
      <c r="BI1028" s="141">
        <f>IF(N1028="nulová",J1028,0)</f>
        <v>0</v>
      </c>
      <c r="BJ1028" s="18" t="s">
        <v>90</v>
      </c>
      <c r="BK1028" s="141">
        <f>ROUND(I1028*H1028,2)</f>
        <v>0</v>
      </c>
      <c r="BL1028" s="18" t="s">
        <v>250</v>
      </c>
      <c r="BM1028" s="140" t="s">
        <v>1586</v>
      </c>
    </row>
    <row r="1029" spans="2:65" s="1" customFormat="1" ht="11.25">
      <c r="B1029" s="34"/>
      <c r="D1029" s="142" t="s">
        <v>155</v>
      </c>
      <c r="F1029" s="143" t="s">
        <v>1587</v>
      </c>
      <c r="I1029" s="144"/>
      <c r="L1029" s="34"/>
      <c r="M1029" s="145"/>
      <c r="T1029" s="55"/>
      <c r="AT1029" s="18" t="s">
        <v>155</v>
      </c>
      <c r="AU1029" s="18" t="s">
        <v>92</v>
      </c>
    </row>
    <row r="1030" spans="2:65" s="12" customFormat="1" ht="11.25">
      <c r="B1030" s="148"/>
      <c r="D1030" s="146" t="s">
        <v>159</v>
      </c>
      <c r="E1030" s="149" t="s">
        <v>44</v>
      </c>
      <c r="F1030" s="150" t="s">
        <v>275</v>
      </c>
      <c r="H1030" s="149" t="s">
        <v>44</v>
      </c>
      <c r="I1030" s="151"/>
      <c r="L1030" s="148"/>
      <c r="M1030" s="152"/>
      <c r="T1030" s="153"/>
      <c r="AT1030" s="149" t="s">
        <v>159</v>
      </c>
      <c r="AU1030" s="149" t="s">
        <v>92</v>
      </c>
      <c r="AV1030" s="12" t="s">
        <v>90</v>
      </c>
      <c r="AW1030" s="12" t="s">
        <v>42</v>
      </c>
      <c r="AX1030" s="12" t="s">
        <v>82</v>
      </c>
      <c r="AY1030" s="149" t="s">
        <v>146</v>
      </c>
    </row>
    <row r="1031" spans="2:65" s="12" customFormat="1" ht="11.25">
      <c r="B1031" s="148"/>
      <c r="D1031" s="146" t="s">
        <v>159</v>
      </c>
      <c r="E1031" s="149" t="s">
        <v>44</v>
      </c>
      <c r="F1031" s="150" t="s">
        <v>1588</v>
      </c>
      <c r="H1031" s="149" t="s">
        <v>44</v>
      </c>
      <c r="I1031" s="151"/>
      <c r="L1031" s="148"/>
      <c r="M1031" s="152"/>
      <c r="T1031" s="153"/>
      <c r="AT1031" s="149" t="s">
        <v>159</v>
      </c>
      <c r="AU1031" s="149" t="s">
        <v>92</v>
      </c>
      <c r="AV1031" s="12" t="s">
        <v>90</v>
      </c>
      <c r="AW1031" s="12" t="s">
        <v>42</v>
      </c>
      <c r="AX1031" s="12" t="s">
        <v>82</v>
      </c>
      <c r="AY1031" s="149" t="s">
        <v>146</v>
      </c>
    </row>
    <row r="1032" spans="2:65" s="13" customFormat="1" ht="11.25">
      <c r="B1032" s="154"/>
      <c r="D1032" s="146" t="s">
        <v>159</v>
      </c>
      <c r="E1032" s="155" t="s">
        <v>44</v>
      </c>
      <c r="F1032" s="156" t="s">
        <v>473</v>
      </c>
      <c r="H1032" s="157">
        <v>48.06</v>
      </c>
      <c r="I1032" s="158"/>
      <c r="L1032" s="154"/>
      <c r="M1032" s="159"/>
      <c r="T1032" s="160"/>
      <c r="AT1032" s="155" t="s">
        <v>159</v>
      </c>
      <c r="AU1032" s="155" t="s">
        <v>92</v>
      </c>
      <c r="AV1032" s="13" t="s">
        <v>92</v>
      </c>
      <c r="AW1032" s="13" t="s">
        <v>42</v>
      </c>
      <c r="AX1032" s="13" t="s">
        <v>82</v>
      </c>
      <c r="AY1032" s="155" t="s">
        <v>146</v>
      </c>
    </row>
    <row r="1033" spans="2:65" s="13" customFormat="1" ht="11.25">
      <c r="B1033" s="154"/>
      <c r="D1033" s="146" t="s">
        <v>159</v>
      </c>
      <c r="E1033" s="155" t="s">
        <v>44</v>
      </c>
      <c r="F1033" s="156" t="s">
        <v>474</v>
      </c>
      <c r="H1033" s="157">
        <v>36.25</v>
      </c>
      <c r="I1033" s="158"/>
      <c r="L1033" s="154"/>
      <c r="M1033" s="159"/>
      <c r="T1033" s="160"/>
      <c r="AT1033" s="155" t="s">
        <v>159</v>
      </c>
      <c r="AU1033" s="155" t="s">
        <v>92</v>
      </c>
      <c r="AV1033" s="13" t="s">
        <v>92</v>
      </c>
      <c r="AW1033" s="13" t="s">
        <v>42</v>
      </c>
      <c r="AX1033" s="13" t="s">
        <v>82</v>
      </c>
      <c r="AY1033" s="155" t="s">
        <v>146</v>
      </c>
    </row>
    <row r="1034" spans="2:65" s="13" customFormat="1" ht="11.25">
      <c r="B1034" s="154"/>
      <c r="D1034" s="146" t="s">
        <v>159</v>
      </c>
      <c r="E1034" s="155" t="s">
        <v>44</v>
      </c>
      <c r="F1034" s="156" t="s">
        <v>475</v>
      </c>
      <c r="H1034" s="157">
        <v>17.18</v>
      </c>
      <c r="I1034" s="158"/>
      <c r="L1034" s="154"/>
      <c r="M1034" s="159"/>
      <c r="T1034" s="160"/>
      <c r="AT1034" s="155" t="s">
        <v>159</v>
      </c>
      <c r="AU1034" s="155" t="s">
        <v>92</v>
      </c>
      <c r="AV1034" s="13" t="s">
        <v>92</v>
      </c>
      <c r="AW1034" s="13" t="s">
        <v>42</v>
      </c>
      <c r="AX1034" s="13" t="s">
        <v>82</v>
      </c>
      <c r="AY1034" s="155" t="s">
        <v>146</v>
      </c>
    </row>
    <row r="1035" spans="2:65" s="13" customFormat="1" ht="11.25">
      <c r="B1035" s="154"/>
      <c r="D1035" s="146" t="s">
        <v>159</v>
      </c>
      <c r="E1035" s="155" t="s">
        <v>44</v>
      </c>
      <c r="F1035" s="156" t="s">
        <v>476</v>
      </c>
      <c r="H1035" s="157">
        <v>51.58</v>
      </c>
      <c r="I1035" s="158"/>
      <c r="L1035" s="154"/>
      <c r="M1035" s="159"/>
      <c r="T1035" s="160"/>
      <c r="AT1035" s="155" t="s">
        <v>159</v>
      </c>
      <c r="AU1035" s="155" t="s">
        <v>92</v>
      </c>
      <c r="AV1035" s="13" t="s">
        <v>92</v>
      </c>
      <c r="AW1035" s="13" t="s">
        <v>42</v>
      </c>
      <c r="AX1035" s="13" t="s">
        <v>82</v>
      </c>
      <c r="AY1035" s="155" t="s">
        <v>146</v>
      </c>
    </row>
    <row r="1036" spans="2:65" s="13" customFormat="1" ht="11.25">
      <c r="B1036" s="154"/>
      <c r="D1036" s="146" t="s">
        <v>159</v>
      </c>
      <c r="E1036" s="155" t="s">
        <v>44</v>
      </c>
      <c r="F1036" s="156" t="s">
        <v>477</v>
      </c>
      <c r="H1036" s="157">
        <v>15.99</v>
      </c>
      <c r="I1036" s="158"/>
      <c r="L1036" s="154"/>
      <c r="M1036" s="159"/>
      <c r="T1036" s="160"/>
      <c r="AT1036" s="155" t="s">
        <v>159</v>
      </c>
      <c r="AU1036" s="155" t="s">
        <v>92</v>
      </c>
      <c r="AV1036" s="13" t="s">
        <v>92</v>
      </c>
      <c r="AW1036" s="13" t="s">
        <v>42</v>
      </c>
      <c r="AX1036" s="13" t="s">
        <v>82</v>
      </c>
      <c r="AY1036" s="155" t="s">
        <v>146</v>
      </c>
    </row>
    <row r="1037" spans="2:65" s="13" customFormat="1" ht="11.25">
      <c r="B1037" s="154"/>
      <c r="D1037" s="146" t="s">
        <v>159</v>
      </c>
      <c r="E1037" s="155" t="s">
        <v>44</v>
      </c>
      <c r="F1037" s="156" t="s">
        <v>478</v>
      </c>
      <c r="H1037" s="157">
        <v>52.3</v>
      </c>
      <c r="I1037" s="158"/>
      <c r="L1037" s="154"/>
      <c r="M1037" s="159"/>
      <c r="T1037" s="160"/>
      <c r="AT1037" s="155" t="s">
        <v>159</v>
      </c>
      <c r="AU1037" s="155" t="s">
        <v>92</v>
      </c>
      <c r="AV1037" s="13" t="s">
        <v>92</v>
      </c>
      <c r="AW1037" s="13" t="s">
        <v>42</v>
      </c>
      <c r="AX1037" s="13" t="s">
        <v>82</v>
      </c>
      <c r="AY1037" s="155" t="s">
        <v>146</v>
      </c>
    </row>
    <row r="1038" spans="2:65" s="14" customFormat="1" ht="11.25">
      <c r="B1038" s="161"/>
      <c r="D1038" s="146" t="s">
        <v>159</v>
      </c>
      <c r="E1038" s="162" t="s">
        <v>44</v>
      </c>
      <c r="F1038" s="163" t="s">
        <v>281</v>
      </c>
      <c r="H1038" s="164">
        <v>221.36</v>
      </c>
      <c r="I1038" s="165"/>
      <c r="L1038" s="161"/>
      <c r="M1038" s="166"/>
      <c r="T1038" s="167"/>
      <c r="AT1038" s="162" t="s">
        <v>159</v>
      </c>
      <c r="AU1038" s="162" t="s">
        <v>92</v>
      </c>
      <c r="AV1038" s="14" t="s">
        <v>153</v>
      </c>
      <c r="AW1038" s="14" t="s">
        <v>42</v>
      </c>
      <c r="AX1038" s="14" t="s">
        <v>90</v>
      </c>
      <c r="AY1038" s="162" t="s">
        <v>146</v>
      </c>
    </row>
    <row r="1039" spans="2:65" s="1" customFormat="1" ht="24.2" customHeight="1">
      <c r="B1039" s="34"/>
      <c r="C1039" s="129" t="s">
        <v>1589</v>
      </c>
      <c r="D1039" s="129" t="s">
        <v>148</v>
      </c>
      <c r="E1039" s="130" t="s">
        <v>1590</v>
      </c>
      <c r="F1039" s="131" t="s">
        <v>1591</v>
      </c>
      <c r="G1039" s="132" t="s">
        <v>192</v>
      </c>
      <c r="H1039" s="133">
        <v>1.5</v>
      </c>
      <c r="I1039" s="134"/>
      <c r="J1039" s="135">
        <f>ROUND(I1039*H1039,2)</f>
        <v>0</v>
      </c>
      <c r="K1039" s="131" t="s">
        <v>152</v>
      </c>
      <c r="L1039" s="34"/>
      <c r="M1039" s="136" t="s">
        <v>44</v>
      </c>
      <c r="N1039" s="137" t="s">
        <v>53</v>
      </c>
      <c r="P1039" s="138">
        <f>O1039*H1039</f>
        <v>0</v>
      </c>
      <c r="Q1039" s="138">
        <v>5.6299999999999996E-3</v>
      </c>
      <c r="R1039" s="138">
        <f>Q1039*H1039</f>
        <v>8.4449999999999994E-3</v>
      </c>
      <c r="S1039" s="138">
        <v>0</v>
      </c>
      <c r="T1039" s="139">
        <f>S1039*H1039</f>
        <v>0</v>
      </c>
      <c r="AR1039" s="140" t="s">
        <v>250</v>
      </c>
      <c r="AT1039" s="140" t="s">
        <v>148</v>
      </c>
      <c r="AU1039" s="140" t="s">
        <v>92</v>
      </c>
      <c r="AY1039" s="18" t="s">
        <v>146</v>
      </c>
      <c r="BE1039" s="141">
        <f>IF(N1039="základní",J1039,0)</f>
        <v>0</v>
      </c>
      <c r="BF1039" s="141">
        <f>IF(N1039="snížená",J1039,0)</f>
        <v>0</v>
      </c>
      <c r="BG1039" s="141">
        <f>IF(N1039="zákl. přenesená",J1039,0)</f>
        <v>0</v>
      </c>
      <c r="BH1039" s="141">
        <f>IF(N1039="sníž. přenesená",J1039,0)</f>
        <v>0</v>
      </c>
      <c r="BI1039" s="141">
        <f>IF(N1039="nulová",J1039,0)</f>
        <v>0</v>
      </c>
      <c r="BJ1039" s="18" t="s">
        <v>90</v>
      </c>
      <c r="BK1039" s="141">
        <f>ROUND(I1039*H1039,2)</f>
        <v>0</v>
      </c>
      <c r="BL1039" s="18" t="s">
        <v>250</v>
      </c>
      <c r="BM1039" s="140" t="s">
        <v>1592</v>
      </c>
    </row>
    <row r="1040" spans="2:65" s="1" customFormat="1" ht="11.25">
      <c r="B1040" s="34"/>
      <c r="D1040" s="142" t="s">
        <v>155</v>
      </c>
      <c r="F1040" s="143" t="s">
        <v>1593</v>
      </c>
      <c r="I1040" s="144"/>
      <c r="L1040" s="34"/>
      <c r="M1040" s="145"/>
      <c r="T1040" s="55"/>
      <c r="AT1040" s="18" t="s">
        <v>155</v>
      </c>
      <c r="AU1040" s="18" t="s">
        <v>92</v>
      </c>
    </row>
    <row r="1041" spans="2:65" s="12" customFormat="1" ht="11.25">
      <c r="B1041" s="148"/>
      <c r="D1041" s="146" t="s">
        <v>159</v>
      </c>
      <c r="E1041" s="149" t="s">
        <v>44</v>
      </c>
      <c r="F1041" s="150" t="s">
        <v>812</v>
      </c>
      <c r="H1041" s="149" t="s">
        <v>44</v>
      </c>
      <c r="I1041" s="151"/>
      <c r="L1041" s="148"/>
      <c r="M1041" s="152"/>
      <c r="T1041" s="153"/>
      <c r="AT1041" s="149" t="s">
        <v>159</v>
      </c>
      <c r="AU1041" s="149" t="s">
        <v>92</v>
      </c>
      <c r="AV1041" s="12" t="s">
        <v>90</v>
      </c>
      <c r="AW1041" s="12" t="s">
        <v>42</v>
      </c>
      <c r="AX1041" s="12" t="s">
        <v>82</v>
      </c>
      <c r="AY1041" s="149" t="s">
        <v>146</v>
      </c>
    </row>
    <row r="1042" spans="2:65" s="12" customFormat="1" ht="11.25">
      <c r="B1042" s="148"/>
      <c r="D1042" s="146" t="s">
        <v>159</v>
      </c>
      <c r="E1042" s="149" t="s">
        <v>44</v>
      </c>
      <c r="F1042" s="150" t="s">
        <v>1594</v>
      </c>
      <c r="H1042" s="149" t="s">
        <v>44</v>
      </c>
      <c r="I1042" s="151"/>
      <c r="L1042" s="148"/>
      <c r="M1042" s="152"/>
      <c r="T1042" s="153"/>
      <c r="AT1042" s="149" t="s">
        <v>159</v>
      </c>
      <c r="AU1042" s="149" t="s">
        <v>92</v>
      </c>
      <c r="AV1042" s="12" t="s">
        <v>90</v>
      </c>
      <c r="AW1042" s="12" t="s">
        <v>42</v>
      </c>
      <c r="AX1042" s="12" t="s">
        <v>82</v>
      </c>
      <c r="AY1042" s="149" t="s">
        <v>146</v>
      </c>
    </row>
    <row r="1043" spans="2:65" s="13" customFormat="1" ht="11.25">
      <c r="B1043" s="154"/>
      <c r="D1043" s="146" t="s">
        <v>159</v>
      </c>
      <c r="E1043" s="155" t="s">
        <v>44</v>
      </c>
      <c r="F1043" s="156" t="s">
        <v>1595</v>
      </c>
      <c r="H1043" s="157">
        <v>1.5</v>
      </c>
      <c r="I1043" s="158"/>
      <c r="L1043" s="154"/>
      <c r="M1043" s="159"/>
      <c r="T1043" s="160"/>
      <c r="AT1043" s="155" t="s">
        <v>159</v>
      </c>
      <c r="AU1043" s="155" t="s">
        <v>92</v>
      </c>
      <c r="AV1043" s="13" t="s">
        <v>92</v>
      </c>
      <c r="AW1043" s="13" t="s">
        <v>42</v>
      </c>
      <c r="AX1043" s="13" t="s">
        <v>90</v>
      </c>
      <c r="AY1043" s="155" t="s">
        <v>146</v>
      </c>
    </row>
    <row r="1044" spans="2:65" s="1" customFormat="1" ht="24.2" customHeight="1">
      <c r="B1044" s="34"/>
      <c r="C1044" s="129" t="s">
        <v>1596</v>
      </c>
      <c r="D1044" s="129" t="s">
        <v>148</v>
      </c>
      <c r="E1044" s="130" t="s">
        <v>1597</v>
      </c>
      <c r="F1044" s="131" t="s">
        <v>1598</v>
      </c>
      <c r="G1044" s="132" t="s">
        <v>192</v>
      </c>
      <c r="H1044" s="133">
        <v>59.59</v>
      </c>
      <c r="I1044" s="134"/>
      <c r="J1044" s="135">
        <f>ROUND(I1044*H1044,2)</f>
        <v>0</v>
      </c>
      <c r="K1044" s="131" t="s">
        <v>152</v>
      </c>
      <c r="L1044" s="34"/>
      <c r="M1044" s="136" t="s">
        <v>44</v>
      </c>
      <c r="N1044" s="137" t="s">
        <v>53</v>
      </c>
      <c r="P1044" s="138">
        <f>O1044*H1044</f>
        <v>0</v>
      </c>
      <c r="Q1044" s="138">
        <v>1.0030000000000001E-2</v>
      </c>
      <c r="R1044" s="138">
        <f>Q1044*H1044</f>
        <v>0.59768770000000004</v>
      </c>
      <c r="S1044" s="138">
        <v>0</v>
      </c>
      <c r="T1044" s="139">
        <f>S1044*H1044</f>
        <v>0</v>
      </c>
      <c r="AR1044" s="140" t="s">
        <v>250</v>
      </c>
      <c r="AT1044" s="140" t="s">
        <v>148</v>
      </c>
      <c r="AU1044" s="140" t="s">
        <v>92</v>
      </c>
      <c r="AY1044" s="18" t="s">
        <v>146</v>
      </c>
      <c r="BE1044" s="141">
        <f>IF(N1044="základní",J1044,0)</f>
        <v>0</v>
      </c>
      <c r="BF1044" s="141">
        <f>IF(N1044="snížená",J1044,0)</f>
        <v>0</v>
      </c>
      <c r="BG1044" s="141">
        <f>IF(N1044="zákl. přenesená",J1044,0)</f>
        <v>0</v>
      </c>
      <c r="BH1044" s="141">
        <f>IF(N1044="sníž. přenesená",J1044,0)</f>
        <v>0</v>
      </c>
      <c r="BI1044" s="141">
        <f>IF(N1044="nulová",J1044,0)</f>
        <v>0</v>
      </c>
      <c r="BJ1044" s="18" t="s">
        <v>90</v>
      </c>
      <c r="BK1044" s="141">
        <f>ROUND(I1044*H1044,2)</f>
        <v>0</v>
      </c>
      <c r="BL1044" s="18" t="s">
        <v>250</v>
      </c>
      <c r="BM1044" s="140" t="s">
        <v>1599</v>
      </c>
    </row>
    <row r="1045" spans="2:65" s="1" customFormat="1" ht="11.25">
      <c r="B1045" s="34"/>
      <c r="D1045" s="142" t="s">
        <v>155</v>
      </c>
      <c r="F1045" s="143" t="s">
        <v>1600</v>
      </c>
      <c r="I1045" s="144"/>
      <c r="L1045" s="34"/>
      <c r="M1045" s="145"/>
      <c r="T1045" s="55"/>
      <c r="AT1045" s="18" t="s">
        <v>155</v>
      </c>
      <c r="AU1045" s="18" t="s">
        <v>92</v>
      </c>
    </row>
    <row r="1046" spans="2:65" s="1" customFormat="1" ht="19.5">
      <c r="B1046" s="34"/>
      <c r="D1046" s="146" t="s">
        <v>157</v>
      </c>
      <c r="F1046" s="147" t="s">
        <v>1601</v>
      </c>
      <c r="I1046" s="144"/>
      <c r="L1046" s="34"/>
      <c r="M1046" s="145"/>
      <c r="T1046" s="55"/>
      <c r="AT1046" s="18" t="s">
        <v>157</v>
      </c>
      <c r="AU1046" s="18" t="s">
        <v>92</v>
      </c>
    </row>
    <row r="1047" spans="2:65" s="12" customFormat="1" ht="11.25">
      <c r="B1047" s="148"/>
      <c r="D1047" s="146" t="s">
        <v>159</v>
      </c>
      <c r="E1047" s="149" t="s">
        <v>44</v>
      </c>
      <c r="F1047" s="150" t="s">
        <v>812</v>
      </c>
      <c r="H1047" s="149" t="s">
        <v>44</v>
      </c>
      <c r="I1047" s="151"/>
      <c r="L1047" s="148"/>
      <c r="M1047" s="152"/>
      <c r="T1047" s="153"/>
      <c r="AT1047" s="149" t="s">
        <v>159</v>
      </c>
      <c r="AU1047" s="149" t="s">
        <v>92</v>
      </c>
      <c r="AV1047" s="12" t="s">
        <v>90</v>
      </c>
      <c r="AW1047" s="12" t="s">
        <v>42</v>
      </c>
      <c r="AX1047" s="12" t="s">
        <v>82</v>
      </c>
      <c r="AY1047" s="149" t="s">
        <v>146</v>
      </c>
    </row>
    <row r="1048" spans="2:65" s="12" customFormat="1" ht="11.25">
      <c r="B1048" s="148"/>
      <c r="D1048" s="146" t="s">
        <v>159</v>
      </c>
      <c r="E1048" s="149" t="s">
        <v>44</v>
      </c>
      <c r="F1048" s="150" t="s">
        <v>1594</v>
      </c>
      <c r="H1048" s="149" t="s">
        <v>44</v>
      </c>
      <c r="I1048" s="151"/>
      <c r="L1048" s="148"/>
      <c r="M1048" s="152"/>
      <c r="T1048" s="153"/>
      <c r="AT1048" s="149" t="s">
        <v>159</v>
      </c>
      <c r="AU1048" s="149" t="s">
        <v>92</v>
      </c>
      <c r="AV1048" s="12" t="s">
        <v>90</v>
      </c>
      <c r="AW1048" s="12" t="s">
        <v>42</v>
      </c>
      <c r="AX1048" s="12" t="s">
        <v>82</v>
      </c>
      <c r="AY1048" s="149" t="s">
        <v>146</v>
      </c>
    </row>
    <row r="1049" spans="2:65" s="13" customFormat="1" ht="11.25">
      <c r="B1049" s="154"/>
      <c r="D1049" s="146" t="s">
        <v>159</v>
      </c>
      <c r="E1049" s="155" t="s">
        <v>44</v>
      </c>
      <c r="F1049" s="156" t="s">
        <v>1602</v>
      </c>
      <c r="H1049" s="157">
        <v>59.59</v>
      </c>
      <c r="I1049" s="158"/>
      <c r="L1049" s="154"/>
      <c r="M1049" s="159"/>
      <c r="T1049" s="160"/>
      <c r="AT1049" s="155" t="s">
        <v>159</v>
      </c>
      <c r="AU1049" s="155" t="s">
        <v>92</v>
      </c>
      <c r="AV1049" s="13" t="s">
        <v>92</v>
      </c>
      <c r="AW1049" s="13" t="s">
        <v>42</v>
      </c>
      <c r="AX1049" s="13" t="s">
        <v>90</v>
      </c>
      <c r="AY1049" s="155" t="s">
        <v>146</v>
      </c>
    </row>
    <row r="1050" spans="2:65" s="1" customFormat="1" ht="24.2" customHeight="1">
      <c r="B1050" s="34"/>
      <c r="C1050" s="129" t="s">
        <v>1603</v>
      </c>
      <c r="D1050" s="129" t="s">
        <v>148</v>
      </c>
      <c r="E1050" s="130" t="s">
        <v>1604</v>
      </c>
      <c r="F1050" s="131" t="s">
        <v>1605</v>
      </c>
      <c r="G1050" s="132" t="s">
        <v>192</v>
      </c>
      <c r="H1050" s="133">
        <v>3.75</v>
      </c>
      <c r="I1050" s="134"/>
      <c r="J1050" s="135">
        <f>ROUND(I1050*H1050,2)</f>
        <v>0</v>
      </c>
      <c r="K1050" s="131" t="s">
        <v>152</v>
      </c>
      <c r="L1050" s="34"/>
      <c r="M1050" s="136" t="s">
        <v>44</v>
      </c>
      <c r="N1050" s="137" t="s">
        <v>53</v>
      </c>
      <c r="P1050" s="138">
        <f>O1050*H1050</f>
        <v>0</v>
      </c>
      <c r="Q1050" s="138">
        <v>8.3000000000000001E-3</v>
      </c>
      <c r="R1050" s="138">
        <f>Q1050*H1050</f>
        <v>3.1125E-2</v>
      </c>
      <c r="S1050" s="138">
        <v>0</v>
      </c>
      <c r="T1050" s="139">
        <f>S1050*H1050</f>
        <v>0</v>
      </c>
      <c r="AR1050" s="140" t="s">
        <v>250</v>
      </c>
      <c r="AT1050" s="140" t="s">
        <v>148</v>
      </c>
      <c r="AU1050" s="140" t="s">
        <v>92</v>
      </c>
      <c r="AY1050" s="18" t="s">
        <v>146</v>
      </c>
      <c r="BE1050" s="141">
        <f>IF(N1050="základní",J1050,0)</f>
        <v>0</v>
      </c>
      <c r="BF1050" s="141">
        <f>IF(N1050="snížená",J1050,0)</f>
        <v>0</v>
      </c>
      <c r="BG1050" s="141">
        <f>IF(N1050="zákl. přenesená",J1050,0)</f>
        <v>0</v>
      </c>
      <c r="BH1050" s="141">
        <f>IF(N1050="sníž. přenesená",J1050,0)</f>
        <v>0</v>
      </c>
      <c r="BI1050" s="141">
        <f>IF(N1050="nulová",J1050,0)</f>
        <v>0</v>
      </c>
      <c r="BJ1050" s="18" t="s">
        <v>90</v>
      </c>
      <c r="BK1050" s="141">
        <f>ROUND(I1050*H1050,2)</f>
        <v>0</v>
      </c>
      <c r="BL1050" s="18" t="s">
        <v>250</v>
      </c>
      <c r="BM1050" s="140" t="s">
        <v>1606</v>
      </c>
    </row>
    <row r="1051" spans="2:65" s="1" customFormat="1" ht="11.25">
      <c r="B1051" s="34"/>
      <c r="D1051" s="142" t="s">
        <v>155</v>
      </c>
      <c r="F1051" s="143" t="s">
        <v>1607</v>
      </c>
      <c r="I1051" s="144"/>
      <c r="L1051" s="34"/>
      <c r="M1051" s="145"/>
      <c r="T1051" s="55"/>
      <c r="AT1051" s="18" t="s">
        <v>155</v>
      </c>
      <c r="AU1051" s="18" t="s">
        <v>92</v>
      </c>
    </row>
    <row r="1052" spans="2:65" s="12" customFormat="1" ht="11.25">
      <c r="B1052" s="148"/>
      <c r="D1052" s="146" t="s">
        <v>159</v>
      </c>
      <c r="E1052" s="149" t="s">
        <v>44</v>
      </c>
      <c r="F1052" s="150" t="s">
        <v>812</v>
      </c>
      <c r="H1052" s="149" t="s">
        <v>44</v>
      </c>
      <c r="I1052" s="151"/>
      <c r="L1052" s="148"/>
      <c r="M1052" s="152"/>
      <c r="T1052" s="153"/>
      <c r="AT1052" s="149" t="s">
        <v>159</v>
      </c>
      <c r="AU1052" s="149" t="s">
        <v>92</v>
      </c>
      <c r="AV1052" s="12" t="s">
        <v>90</v>
      </c>
      <c r="AW1052" s="12" t="s">
        <v>42</v>
      </c>
      <c r="AX1052" s="12" t="s">
        <v>82</v>
      </c>
      <c r="AY1052" s="149" t="s">
        <v>146</v>
      </c>
    </row>
    <row r="1053" spans="2:65" s="12" customFormat="1" ht="11.25">
      <c r="B1053" s="148"/>
      <c r="D1053" s="146" t="s">
        <v>159</v>
      </c>
      <c r="E1053" s="149" t="s">
        <v>44</v>
      </c>
      <c r="F1053" s="150" t="s">
        <v>1594</v>
      </c>
      <c r="H1053" s="149" t="s">
        <v>44</v>
      </c>
      <c r="I1053" s="151"/>
      <c r="L1053" s="148"/>
      <c r="M1053" s="152"/>
      <c r="T1053" s="153"/>
      <c r="AT1053" s="149" t="s">
        <v>159</v>
      </c>
      <c r="AU1053" s="149" t="s">
        <v>92</v>
      </c>
      <c r="AV1053" s="12" t="s">
        <v>90</v>
      </c>
      <c r="AW1053" s="12" t="s">
        <v>42</v>
      </c>
      <c r="AX1053" s="12" t="s">
        <v>82</v>
      </c>
      <c r="AY1053" s="149" t="s">
        <v>146</v>
      </c>
    </row>
    <row r="1054" spans="2:65" s="13" customFormat="1" ht="11.25">
      <c r="B1054" s="154"/>
      <c r="D1054" s="146" t="s">
        <v>159</v>
      </c>
      <c r="E1054" s="155" t="s">
        <v>44</v>
      </c>
      <c r="F1054" s="156" t="s">
        <v>1608</v>
      </c>
      <c r="H1054" s="157">
        <v>3.75</v>
      </c>
      <c r="I1054" s="158"/>
      <c r="L1054" s="154"/>
      <c r="M1054" s="159"/>
      <c r="T1054" s="160"/>
      <c r="AT1054" s="155" t="s">
        <v>159</v>
      </c>
      <c r="AU1054" s="155" t="s">
        <v>92</v>
      </c>
      <c r="AV1054" s="13" t="s">
        <v>92</v>
      </c>
      <c r="AW1054" s="13" t="s">
        <v>42</v>
      </c>
      <c r="AX1054" s="13" t="s">
        <v>90</v>
      </c>
      <c r="AY1054" s="155" t="s">
        <v>146</v>
      </c>
    </row>
    <row r="1055" spans="2:65" s="1" customFormat="1" ht="21.75" customHeight="1">
      <c r="B1055" s="34"/>
      <c r="C1055" s="129" t="s">
        <v>1609</v>
      </c>
      <c r="D1055" s="129" t="s">
        <v>148</v>
      </c>
      <c r="E1055" s="130" t="s">
        <v>1610</v>
      </c>
      <c r="F1055" s="131" t="s">
        <v>1611</v>
      </c>
      <c r="G1055" s="132" t="s">
        <v>381</v>
      </c>
      <c r="H1055" s="133">
        <v>2</v>
      </c>
      <c r="I1055" s="134"/>
      <c r="J1055" s="135">
        <f>ROUND(I1055*H1055,2)</f>
        <v>0</v>
      </c>
      <c r="K1055" s="131" t="s">
        <v>152</v>
      </c>
      <c r="L1055" s="34"/>
      <c r="M1055" s="136" t="s">
        <v>44</v>
      </c>
      <c r="N1055" s="137" t="s">
        <v>53</v>
      </c>
      <c r="P1055" s="138">
        <f>O1055*H1055</f>
        <v>0</v>
      </c>
      <c r="Q1055" s="138">
        <v>2.2000000000000001E-4</v>
      </c>
      <c r="R1055" s="138">
        <f>Q1055*H1055</f>
        <v>4.4000000000000002E-4</v>
      </c>
      <c r="S1055" s="138">
        <v>0</v>
      </c>
      <c r="T1055" s="139">
        <f>S1055*H1055</f>
        <v>0</v>
      </c>
      <c r="AR1055" s="140" t="s">
        <v>250</v>
      </c>
      <c r="AT1055" s="140" t="s">
        <v>148</v>
      </c>
      <c r="AU1055" s="140" t="s">
        <v>92</v>
      </c>
      <c r="AY1055" s="18" t="s">
        <v>146</v>
      </c>
      <c r="BE1055" s="141">
        <f>IF(N1055="základní",J1055,0)</f>
        <v>0</v>
      </c>
      <c r="BF1055" s="141">
        <f>IF(N1055="snížená",J1055,0)</f>
        <v>0</v>
      </c>
      <c r="BG1055" s="141">
        <f>IF(N1055="zákl. přenesená",J1055,0)</f>
        <v>0</v>
      </c>
      <c r="BH1055" s="141">
        <f>IF(N1055="sníž. přenesená",J1055,0)</f>
        <v>0</v>
      </c>
      <c r="BI1055" s="141">
        <f>IF(N1055="nulová",J1055,0)</f>
        <v>0</v>
      </c>
      <c r="BJ1055" s="18" t="s">
        <v>90</v>
      </c>
      <c r="BK1055" s="141">
        <f>ROUND(I1055*H1055,2)</f>
        <v>0</v>
      </c>
      <c r="BL1055" s="18" t="s">
        <v>250</v>
      </c>
      <c r="BM1055" s="140" t="s">
        <v>1612</v>
      </c>
    </row>
    <row r="1056" spans="2:65" s="1" customFormat="1" ht="11.25">
      <c r="B1056" s="34"/>
      <c r="D1056" s="142" t="s">
        <v>155</v>
      </c>
      <c r="F1056" s="143" t="s">
        <v>1613</v>
      </c>
      <c r="I1056" s="144"/>
      <c r="L1056" s="34"/>
      <c r="M1056" s="145"/>
      <c r="T1056" s="55"/>
      <c r="AT1056" s="18" t="s">
        <v>155</v>
      </c>
      <c r="AU1056" s="18" t="s">
        <v>92</v>
      </c>
    </row>
    <row r="1057" spans="2:65" s="12" customFormat="1" ht="11.25">
      <c r="B1057" s="148"/>
      <c r="D1057" s="146" t="s">
        <v>159</v>
      </c>
      <c r="E1057" s="149" t="s">
        <v>44</v>
      </c>
      <c r="F1057" s="150" t="s">
        <v>275</v>
      </c>
      <c r="H1057" s="149" t="s">
        <v>44</v>
      </c>
      <c r="I1057" s="151"/>
      <c r="L1057" s="148"/>
      <c r="M1057" s="152"/>
      <c r="T1057" s="153"/>
      <c r="AT1057" s="149" t="s">
        <v>159</v>
      </c>
      <c r="AU1057" s="149" t="s">
        <v>92</v>
      </c>
      <c r="AV1057" s="12" t="s">
        <v>90</v>
      </c>
      <c r="AW1057" s="12" t="s">
        <v>42</v>
      </c>
      <c r="AX1057" s="12" t="s">
        <v>82</v>
      </c>
      <c r="AY1057" s="149" t="s">
        <v>146</v>
      </c>
    </row>
    <row r="1058" spans="2:65" s="13" customFormat="1" ht="11.25">
      <c r="B1058" s="154"/>
      <c r="D1058" s="146" t="s">
        <v>159</v>
      </c>
      <c r="E1058" s="155" t="s">
        <v>44</v>
      </c>
      <c r="F1058" s="156" t="s">
        <v>492</v>
      </c>
      <c r="H1058" s="157">
        <v>1</v>
      </c>
      <c r="I1058" s="158"/>
      <c r="L1058" s="154"/>
      <c r="M1058" s="159"/>
      <c r="T1058" s="160"/>
      <c r="AT1058" s="155" t="s">
        <v>159</v>
      </c>
      <c r="AU1058" s="155" t="s">
        <v>92</v>
      </c>
      <c r="AV1058" s="13" t="s">
        <v>92</v>
      </c>
      <c r="AW1058" s="13" t="s">
        <v>42</v>
      </c>
      <c r="AX1058" s="13" t="s">
        <v>82</v>
      </c>
      <c r="AY1058" s="155" t="s">
        <v>146</v>
      </c>
    </row>
    <row r="1059" spans="2:65" s="13" customFormat="1" ht="11.25">
      <c r="B1059" s="154"/>
      <c r="D1059" s="146" t="s">
        <v>159</v>
      </c>
      <c r="E1059" s="155" t="s">
        <v>44</v>
      </c>
      <c r="F1059" s="156" t="s">
        <v>493</v>
      </c>
      <c r="H1059" s="157">
        <v>1</v>
      </c>
      <c r="I1059" s="158"/>
      <c r="L1059" s="154"/>
      <c r="M1059" s="159"/>
      <c r="T1059" s="160"/>
      <c r="AT1059" s="155" t="s">
        <v>159</v>
      </c>
      <c r="AU1059" s="155" t="s">
        <v>92</v>
      </c>
      <c r="AV1059" s="13" t="s">
        <v>92</v>
      </c>
      <c r="AW1059" s="13" t="s">
        <v>42</v>
      </c>
      <c r="AX1059" s="13" t="s">
        <v>82</v>
      </c>
      <c r="AY1059" s="155" t="s">
        <v>146</v>
      </c>
    </row>
    <row r="1060" spans="2:65" s="14" customFormat="1" ht="11.25">
      <c r="B1060" s="161"/>
      <c r="D1060" s="146" t="s">
        <v>159</v>
      </c>
      <c r="E1060" s="162" t="s">
        <v>44</v>
      </c>
      <c r="F1060" s="163" t="s">
        <v>281</v>
      </c>
      <c r="H1060" s="164">
        <v>2</v>
      </c>
      <c r="I1060" s="165"/>
      <c r="L1060" s="161"/>
      <c r="M1060" s="166"/>
      <c r="T1060" s="167"/>
      <c r="AT1060" s="162" t="s">
        <v>159</v>
      </c>
      <c r="AU1060" s="162" t="s">
        <v>92</v>
      </c>
      <c r="AV1060" s="14" t="s">
        <v>153</v>
      </c>
      <c r="AW1060" s="14" t="s">
        <v>42</v>
      </c>
      <c r="AX1060" s="14" t="s">
        <v>90</v>
      </c>
      <c r="AY1060" s="162" t="s">
        <v>146</v>
      </c>
    </row>
    <row r="1061" spans="2:65" s="1" customFormat="1" ht="21.75" customHeight="1">
      <c r="B1061" s="34"/>
      <c r="C1061" s="178" t="s">
        <v>1614</v>
      </c>
      <c r="D1061" s="178" t="s">
        <v>720</v>
      </c>
      <c r="E1061" s="179" t="s">
        <v>1615</v>
      </c>
      <c r="F1061" s="180" t="s">
        <v>1616</v>
      </c>
      <c r="G1061" s="181" t="s">
        <v>381</v>
      </c>
      <c r="H1061" s="182">
        <v>2</v>
      </c>
      <c r="I1061" s="183"/>
      <c r="J1061" s="184">
        <f>ROUND(I1061*H1061,2)</f>
        <v>0</v>
      </c>
      <c r="K1061" s="180" t="s">
        <v>152</v>
      </c>
      <c r="L1061" s="185"/>
      <c r="M1061" s="186" t="s">
        <v>44</v>
      </c>
      <c r="N1061" s="187" t="s">
        <v>53</v>
      </c>
      <c r="P1061" s="138">
        <f>O1061*H1061</f>
        <v>0</v>
      </c>
      <c r="Q1061" s="138">
        <v>1.2489999999999999E-2</v>
      </c>
      <c r="R1061" s="138">
        <f>Q1061*H1061</f>
        <v>2.4979999999999999E-2</v>
      </c>
      <c r="S1061" s="138">
        <v>0</v>
      </c>
      <c r="T1061" s="139">
        <f>S1061*H1061</f>
        <v>0</v>
      </c>
      <c r="AR1061" s="140" t="s">
        <v>361</v>
      </c>
      <c r="AT1061" s="140" t="s">
        <v>720</v>
      </c>
      <c r="AU1061" s="140" t="s">
        <v>92</v>
      </c>
      <c r="AY1061" s="18" t="s">
        <v>146</v>
      </c>
      <c r="BE1061" s="141">
        <f>IF(N1061="základní",J1061,0)</f>
        <v>0</v>
      </c>
      <c r="BF1061" s="141">
        <f>IF(N1061="snížená",J1061,0)</f>
        <v>0</v>
      </c>
      <c r="BG1061" s="141">
        <f>IF(N1061="zákl. přenesená",J1061,0)</f>
        <v>0</v>
      </c>
      <c r="BH1061" s="141">
        <f>IF(N1061="sníž. přenesená",J1061,0)</f>
        <v>0</v>
      </c>
      <c r="BI1061" s="141">
        <f>IF(N1061="nulová",J1061,0)</f>
        <v>0</v>
      </c>
      <c r="BJ1061" s="18" t="s">
        <v>90</v>
      </c>
      <c r="BK1061" s="141">
        <f>ROUND(I1061*H1061,2)</f>
        <v>0</v>
      </c>
      <c r="BL1061" s="18" t="s">
        <v>250</v>
      </c>
      <c r="BM1061" s="140" t="s">
        <v>1617</v>
      </c>
    </row>
    <row r="1062" spans="2:65" s="12" customFormat="1" ht="11.25">
      <c r="B1062" s="148"/>
      <c r="D1062" s="146" t="s">
        <v>159</v>
      </c>
      <c r="E1062" s="149" t="s">
        <v>44</v>
      </c>
      <c r="F1062" s="150" t="s">
        <v>275</v>
      </c>
      <c r="H1062" s="149" t="s">
        <v>44</v>
      </c>
      <c r="I1062" s="151"/>
      <c r="L1062" s="148"/>
      <c r="M1062" s="152"/>
      <c r="T1062" s="153"/>
      <c r="AT1062" s="149" t="s">
        <v>159</v>
      </c>
      <c r="AU1062" s="149" t="s">
        <v>92</v>
      </c>
      <c r="AV1062" s="12" t="s">
        <v>90</v>
      </c>
      <c r="AW1062" s="12" t="s">
        <v>42</v>
      </c>
      <c r="AX1062" s="12" t="s">
        <v>82</v>
      </c>
      <c r="AY1062" s="149" t="s">
        <v>146</v>
      </c>
    </row>
    <row r="1063" spans="2:65" s="13" customFormat="1" ht="11.25">
      <c r="B1063" s="154"/>
      <c r="D1063" s="146" t="s">
        <v>159</v>
      </c>
      <c r="E1063" s="155" t="s">
        <v>44</v>
      </c>
      <c r="F1063" s="156" t="s">
        <v>492</v>
      </c>
      <c r="H1063" s="157">
        <v>1</v>
      </c>
      <c r="I1063" s="158"/>
      <c r="L1063" s="154"/>
      <c r="M1063" s="159"/>
      <c r="T1063" s="160"/>
      <c r="AT1063" s="155" t="s">
        <v>159</v>
      </c>
      <c r="AU1063" s="155" t="s">
        <v>92</v>
      </c>
      <c r="AV1063" s="13" t="s">
        <v>92</v>
      </c>
      <c r="AW1063" s="13" t="s">
        <v>42</v>
      </c>
      <c r="AX1063" s="13" t="s">
        <v>82</v>
      </c>
      <c r="AY1063" s="155" t="s">
        <v>146</v>
      </c>
    </row>
    <row r="1064" spans="2:65" s="13" customFormat="1" ht="11.25">
      <c r="B1064" s="154"/>
      <c r="D1064" s="146" t="s">
        <v>159</v>
      </c>
      <c r="E1064" s="155" t="s">
        <v>44</v>
      </c>
      <c r="F1064" s="156" t="s">
        <v>493</v>
      </c>
      <c r="H1064" s="157">
        <v>1</v>
      </c>
      <c r="I1064" s="158"/>
      <c r="L1064" s="154"/>
      <c r="M1064" s="159"/>
      <c r="T1064" s="160"/>
      <c r="AT1064" s="155" t="s">
        <v>159</v>
      </c>
      <c r="AU1064" s="155" t="s">
        <v>92</v>
      </c>
      <c r="AV1064" s="13" t="s">
        <v>92</v>
      </c>
      <c r="AW1064" s="13" t="s">
        <v>42</v>
      </c>
      <c r="AX1064" s="13" t="s">
        <v>82</v>
      </c>
      <c r="AY1064" s="155" t="s">
        <v>146</v>
      </c>
    </row>
    <row r="1065" spans="2:65" s="14" customFormat="1" ht="11.25">
      <c r="B1065" s="161"/>
      <c r="D1065" s="146" t="s">
        <v>159</v>
      </c>
      <c r="E1065" s="162" t="s">
        <v>44</v>
      </c>
      <c r="F1065" s="163" t="s">
        <v>281</v>
      </c>
      <c r="H1065" s="164">
        <v>2</v>
      </c>
      <c r="I1065" s="165"/>
      <c r="L1065" s="161"/>
      <c r="M1065" s="166"/>
      <c r="T1065" s="167"/>
      <c r="AT1065" s="162" t="s">
        <v>159</v>
      </c>
      <c r="AU1065" s="162" t="s">
        <v>92</v>
      </c>
      <c r="AV1065" s="14" t="s">
        <v>153</v>
      </c>
      <c r="AW1065" s="14" t="s">
        <v>42</v>
      </c>
      <c r="AX1065" s="14" t="s">
        <v>90</v>
      </c>
      <c r="AY1065" s="162" t="s">
        <v>146</v>
      </c>
    </row>
    <row r="1066" spans="2:65" s="1" customFormat="1" ht="24.2" customHeight="1">
      <c r="B1066" s="34"/>
      <c r="C1066" s="129" t="s">
        <v>1618</v>
      </c>
      <c r="D1066" s="129" t="s">
        <v>148</v>
      </c>
      <c r="E1066" s="130" t="s">
        <v>1619</v>
      </c>
      <c r="F1066" s="131" t="s">
        <v>1620</v>
      </c>
      <c r="G1066" s="132" t="s">
        <v>381</v>
      </c>
      <c r="H1066" s="133">
        <v>2</v>
      </c>
      <c r="I1066" s="134"/>
      <c r="J1066" s="135">
        <f>ROUND(I1066*H1066,2)</f>
        <v>0</v>
      </c>
      <c r="K1066" s="131" t="s">
        <v>152</v>
      </c>
      <c r="L1066" s="34"/>
      <c r="M1066" s="136" t="s">
        <v>44</v>
      </c>
      <c r="N1066" s="137" t="s">
        <v>53</v>
      </c>
      <c r="P1066" s="138">
        <f>O1066*H1066</f>
        <v>0</v>
      </c>
      <c r="Q1066" s="138">
        <v>1.583E-2</v>
      </c>
      <c r="R1066" s="138">
        <f>Q1066*H1066</f>
        <v>3.1660000000000001E-2</v>
      </c>
      <c r="S1066" s="138">
        <v>0</v>
      </c>
      <c r="T1066" s="139">
        <f>S1066*H1066</f>
        <v>0</v>
      </c>
      <c r="AR1066" s="140" t="s">
        <v>250</v>
      </c>
      <c r="AT1066" s="140" t="s">
        <v>148</v>
      </c>
      <c r="AU1066" s="140" t="s">
        <v>92</v>
      </c>
      <c r="AY1066" s="18" t="s">
        <v>146</v>
      </c>
      <c r="BE1066" s="141">
        <f>IF(N1066="základní",J1066,0)</f>
        <v>0</v>
      </c>
      <c r="BF1066" s="141">
        <f>IF(N1066="snížená",J1066,0)</f>
        <v>0</v>
      </c>
      <c r="BG1066" s="141">
        <f>IF(N1066="zákl. přenesená",J1066,0)</f>
        <v>0</v>
      </c>
      <c r="BH1066" s="141">
        <f>IF(N1066="sníž. přenesená",J1066,0)</f>
        <v>0</v>
      </c>
      <c r="BI1066" s="141">
        <f>IF(N1066="nulová",J1066,0)</f>
        <v>0</v>
      </c>
      <c r="BJ1066" s="18" t="s">
        <v>90</v>
      </c>
      <c r="BK1066" s="141">
        <f>ROUND(I1066*H1066,2)</f>
        <v>0</v>
      </c>
      <c r="BL1066" s="18" t="s">
        <v>250</v>
      </c>
      <c r="BM1066" s="140" t="s">
        <v>1621</v>
      </c>
    </row>
    <row r="1067" spans="2:65" s="1" customFormat="1" ht="11.25">
      <c r="B1067" s="34"/>
      <c r="D1067" s="142" t="s">
        <v>155</v>
      </c>
      <c r="F1067" s="143" t="s">
        <v>1622</v>
      </c>
      <c r="I1067" s="144"/>
      <c r="L1067" s="34"/>
      <c r="M1067" s="145"/>
      <c r="T1067" s="55"/>
      <c r="AT1067" s="18" t="s">
        <v>155</v>
      </c>
      <c r="AU1067" s="18" t="s">
        <v>92</v>
      </c>
    </row>
    <row r="1068" spans="2:65" s="12" customFormat="1" ht="11.25">
      <c r="B1068" s="148"/>
      <c r="D1068" s="146" t="s">
        <v>159</v>
      </c>
      <c r="E1068" s="149" t="s">
        <v>44</v>
      </c>
      <c r="F1068" s="150" t="s">
        <v>275</v>
      </c>
      <c r="H1068" s="149" t="s">
        <v>44</v>
      </c>
      <c r="I1068" s="151"/>
      <c r="L1068" s="148"/>
      <c r="M1068" s="152"/>
      <c r="T1068" s="153"/>
      <c r="AT1068" s="149" t="s">
        <v>159</v>
      </c>
      <c r="AU1068" s="149" t="s">
        <v>92</v>
      </c>
      <c r="AV1068" s="12" t="s">
        <v>90</v>
      </c>
      <c r="AW1068" s="12" t="s">
        <v>42</v>
      </c>
      <c r="AX1068" s="12" t="s">
        <v>82</v>
      </c>
      <c r="AY1068" s="149" t="s">
        <v>146</v>
      </c>
    </row>
    <row r="1069" spans="2:65" s="13" customFormat="1" ht="11.25">
      <c r="B1069" s="154"/>
      <c r="D1069" s="146" t="s">
        <v>159</v>
      </c>
      <c r="E1069" s="155" t="s">
        <v>44</v>
      </c>
      <c r="F1069" s="156" t="s">
        <v>492</v>
      </c>
      <c r="H1069" s="157">
        <v>1</v>
      </c>
      <c r="I1069" s="158"/>
      <c r="L1069" s="154"/>
      <c r="M1069" s="159"/>
      <c r="T1069" s="160"/>
      <c r="AT1069" s="155" t="s">
        <v>159</v>
      </c>
      <c r="AU1069" s="155" t="s">
        <v>92</v>
      </c>
      <c r="AV1069" s="13" t="s">
        <v>92</v>
      </c>
      <c r="AW1069" s="13" t="s">
        <v>42</v>
      </c>
      <c r="AX1069" s="13" t="s">
        <v>82</v>
      </c>
      <c r="AY1069" s="155" t="s">
        <v>146</v>
      </c>
    </row>
    <row r="1070" spans="2:65" s="13" customFormat="1" ht="11.25">
      <c r="B1070" s="154"/>
      <c r="D1070" s="146" t="s">
        <v>159</v>
      </c>
      <c r="E1070" s="155" t="s">
        <v>44</v>
      </c>
      <c r="F1070" s="156" t="s">
        <v>493</v>
      </c>
      <c r="H1070" s="157">
        <v>1</v>
      </c>
      <c r="I1070" s="158"/>
      <c r="L1070" s="154"/>
      <c r="M1070" s="159"/>
      <c r="T1070" s="160"/>
      <c r="AT1070" s="155" t="s">
        <v>159</v>
      </c>
      <c r="AU1070" s="155" t="s">
        <v>92</v>
      </c>
      <c r="AV1070" s="13" t="s">
        <v>92</v>
      </c>
      <c r="AW1070" s="13" t="s">
        <v>42</v>
      </c>
      <c r="AX1070" s="13" t="s">
        <v>82</v>
      </c>
      <c r="AY1070" s="155" t="s">
        <v>146</v>
      </c>
    </row>
    <row r="1071" spans="2:65" s="14" customFormat="1" ht="11.25">
      <c r="B1071" s="161"/>
      <c r="D1071" s="146" t="s">
        <v>159</v>
      </c>
      <c r="E1071" s="162" t="s">
        <v>44</v>
      </c>
      <c r="F1071" s="163" t="s">
        <v>281</v>
      </c>
      <c r="H1071" s="164">
        <v>2</v>
      </c>
      <c r="I1071" s="165"/>
      <c r="L1071" s="161"/>
      <c r="M1071" s="166"/>
      <c r="T1071" s="167"/>
      <c r="AT1071" s="162" t="s">
        <v>159</v>
      </c>
      <c r="AU1071" s="162" t="s">
        <v>92</v>
      </c>
      <c r="AV1071" s="14" t="s">
        <v>153</v>
      </c>
      <c r="AW1071" s="14" t="s">
        <v>42</v>
      </c>
      <c r="AX1071" s="14" t="s">
        <v>90</v>
      </c>
      <c r="AY1071" s="162" t="s">
        <v>146</v>
      </c>
    </row>
    <row r="1072" spans="2:65" s="1" customFormat="1" ht="24.2" customHeight="1">
      <c r="B1072" s="34"/>
      <c r="C1072" s="129" t="s">
        <v>1623</v>
      </c>
      <c r="D1072" s="129" t="s">
        <v>148</v>
      </c>
      <c r="E1072" s="130" t="s">
        <v>1624</v>
      </c>
      <c r="F1072" s="131" t="s">
        <v>1625</v>
      </c>
      <c r="G1072" s="132" t="s">
        <v>192</v>
      </c>
      <c r="H1072" s="133">
        <v>41.56</v>
      </c>
      <c r="I1072" s="134"/>
      <c r="J1072" s="135">
        <f>ROUND(I1072*H1072,2)</f>
        <v>0</v>
      </c>
      <c r="K1072" s="131" t="s">
        <v>44</v>
      </c>
      <c r="L1072" s="34"/>
      <c r="M1072" s="136" t="s">
        <v>44</v>
      </c>
      <c r="N1072" s="137" t="s">
        <v>53</v>
      </c>
      <c r="P1072" s="138">
        <f>O1072*H1072</f>
        <v>0</v>
      </c>
      <c r="Q1072" s="138">
        <v>5.5399999999999998E-3</v>
      </c>
      <c r="R1072" s="138">
        <f>Q1072*H1072</f>
        <v>0.23024240000000001</v>
      </c>
      <c r="S1072" s="138">
        <v>0</v>
      </c>
      <c r="T1072" s="139">
        <f>S1072*H1072</f>
        <v>0</v>
      </c>
      <c r="AR1072" s="140" t="s">
        <v>250</v>
      </c>
      <c r="AT1072" s="140" t="s">
        <v>148</v>
      </c>
      <c r="AU1072" s="140" t="s">
        <v>92</v>
      </c>
      <c r="AY1072" s="18" t="s">
        <v>146</v>
      </c>
      <c r="BE1072" s="141">
        <f>IF(N1072="základní",J1072,0)</f>
        <v>0</v>
      </c>
      <c r="BF1072" s="141">
        <f>IF(N1072="snížená",J1072,0)</f>
        <v>0</v>
      </c>
      <c r="BG1072" s="141">
        <f>IF(N1072="zákl. přenesená",J1072,0)</f>
        <v>0</v>
      </c>
      <c r="BH1072" s="141">
        <f>IF(N1072="sníž. přenesená",J1072,0)</f>
        <v>0</v>
      </c>
      <c r="BI1072" s="141">
        <f>IF(N1072="nulová",J1072,0)</f>
        <v>0</v>
      </c>
      <c r="BJ1072" s="18" t="s">
        <v>90</v>
      </c>
      <c r="BK1072" s="141">
        <f>ROUND(I1072*H1072,2)</f>
        <v>0</v>
      </c>
      <c r="BL1072" s="18" t="s">
        <v>250</v>
      </c>
      <c r="BM1072" s="140" t="s">
        <v>1626</v>
      </c>
    </row>
    <row r="1073" spans="2:65" s="12" customFormat="1" ht="11.25">
      <c r="B1073" s="148"/>
      <c r="D1073" s="146" t="s">
        <v>159</v>
      </c>
      <c r="E1073" s="149" t="s">
        <v>44</v>
      </c>
      <c r="F1073" s="150" t="s">
        <v>1627</v>
      </c>
      <c r="H1073" s="149" t="s">
        <v>44</v>
      </c>
      <c r="I1073" s="151"/>
      <c r="L1073" s="148"/>
      <c r="M1073" s="152"/>
      <c r="T1073" s="153"/>
      <c r="AT1073" s="149" t="s">
        <v>159</v>
      </c>
      <c r="AU1073" s="149" t="s">
        <v>92</v>
      </c>
      <c r="AV1073" s="12" t="s">
        <v>90</v>
      </c>
      <c r="AW1073" s="12" t="s">
        <v>42</v>
      </c>
      <c r="AX1073" s="12" t="s">
        <v>82</v>
      </c>
      <c r="AY1073" s="149" t="s">
        <v>146</v>
      </c>
    </row>
    <row r="1074" spans="2:65" s="13" customFormat="1" ht="22.5">
      <c r="B1074" s="154"/>
      <c r="D1074" s="146" t="s">
        <v>159</v>
      </c>
      <c r="E1074" s="155" t="s">
        <v>44</v>
      </c>
      <c r="F1074" s="156" t="s">
        <v>486</v>
      </c>
      <c r="H1074" s="157">
        <v>41.56</v>
      </c>
      <c r="I1074" s="158"/>
      <c r="L1074" s="154"/>
      <c r="M1074" s="159"/>
      <c r="T1074" s="160"/>
      <c r="AT1074" s="155" t="s">
        <v>159</v>
      </c>
      <c r="AU1074" s="155" t="s">
        <v>92</v>
      </c>
      <c r="AV1074" s="13" t="s">
        <v>92</v>
      </c>
      <c r="AW1074" s="13" t="s">
        <v>42</v>
      </c>
      <c r="AX1074" s="13" t="s">
        <v>90</v>
      </c>
      <c r="AY1074" s="155" t="s">
        <v>146</v>
      </c>
    </row>
    <row r="1075" spans="2:65" s="1" customFormat="1" ht="37.9" customHeight="1">
      <c r="B1075" s="34"/>
      <c r="C1075" s="129" t="s">
        <v>1628</v>
      </c>
      <c r="D1075" s="129" t="s">
        <v>148</v>
      </c>
      <c r="E1075" s="130" t="s">
        <v>1629</v>
      </c>
      <c r="F1075" s="131" t="s">
        <v>1630</v>
      </c>
      <c r="G1075" s="132" t="s">
        <v>295</v>
      </c>
      <c r="H1075" s="133">
        <v>9.4670000000000005</v>
      </c>
      <c r="I1075" s="134"/>
      <c r="J1075" s="135">
        <f>ROUND(I1075*H1075,2)</f>
        <v>0</v>
      </c>
      <c r="K1075" s="131" t="s">
        <v>152</v>
      </c>
      <c r="L1075" s="34"/>
      <c r="M1075" s="136" t="s">
        <v>44</v>
      </c>
      <c r="N1075" s="137" t="s">
        <v>53</v>
      </c>
      <c r="P1075" s="138">
        <f>O1075*H1075</f>
        <v>0</v>
      </c>
      <c r="Q1075" s="138">
        <v>0</v>
      </c>
      <c r="R1075" s="138">
        <f>Q1075*H1075</f>
        <v>0</v>
      </c>
      <c r="S1075" s="138">
        <v>0</v>
      </c>
      <c r="T1075" s="139">
        <f>S1075*H1075</f>
        <v>0</v>
      </c>
      <c r="AR1075" s="140" t="s">
        <v>250</v>
      </c>
      <c r="AT1075" s="140" t="s">
        <v>148</v>
      </c>
      <c r="AU1075" s="140" t="s">
        <v>92</v>
      </c>
      <c r="AY1075" s="18" t="s">
        <v>146</v>
      </c>
      <c r="BE1075" s="141">
        <f>IF(N1075="základní",J1075,0)</f>
        <v>0</v>
      </c>
      <c r="BF1075" s="141">
        <f>IF(N1075="snížená",J1075,0)</f>
        <v>0</v>
      </c>
      <c r="BG1075" s="141">
        <f>IF(N1075="zákl. přenesená",J1075,0)</f>
        <v>0</v>
      </c>
      <c r="BH1075" s="141">
        <f>IF(N1075="sníž. přenesená",J1075,0)</f>
        <v>0</v>
      </c>
      <c r="BI1075" s="141">
        <f>IF(N1075="nulová",J1075,0)</f>
        <v>0</v>
      </c>
      <c r="BJ1075" s="18" t="s">
        <v>90</v>
      </c>
      <c r="BK1075" s="141">
        <f>ROUND(I1075*H1075,2)</f>
        <v>0</v>
      </c>
      <c r="BL1075" s="18" t="s">
        <v>250</v>
      </c>
      <c r="BM1075" s="140" t="s">
        <v>1631</v>
      </c>
    </row>
    <row r="1076" spans="2:65" s="1" customFormat="1" ht="11.25">
      <c r="B1076" s="34"/>
      <c r="D1076" s="142" t="s">
        <v>155</v>
      </c>
      <c r="F1076" s="143" t="s">
        <v>1632</v>
      </c>
      <c r="I1076" s="144"/>
      <c r="L1076" s="34"/>
      <c r="M1076" s="145"/>
      <c r="T1076" s="55"/>
      <c r="AT1076" s="18" t="s">
        <v>155</v>
      </c>
      <c r="AU1076" s="18" t="s">
        <v>92</v>
      </c>
    </row>
    <row r="1077" spans="2:65" s="11" customFormat="1" ht="22.9" customHeight="1">
      <c r="B1077" s="117"/>
      <c r="D1077" s="118" t="s">
        <v>81</v>
      </c>
      <c r="E1077" s="127" t="s">
        <v>499</v>
      </c>
      <c r="F1077" s="127" t="s">
        <v>500</v>
      </c>
      <c r="I1077" s="120"/>
      <c r="J1077" s="128">
        <f>BK1077</f>
        <v>0</v>
      </c>
      <c r="L1077" s="117"/>
      <c r="M1077" s="122"/>
      <c r="P1077" s="123">
        <f>SUM(P1078:P1108)</f>
        <v>0</v>
      </c>
      <c r="R1077" s="123">
        <f>SUM(R1078:R1108)</f>
        <v>0.44757000000000002</v>
      </c>
      <c r="T1077" s="124">
        <f>SUM(T1078:T1108)</f>
        <v>0</v>
      </c>
      <c r="AR1077" s="118" t="s">
        <v>92</v>
      </c>
      <c r="AT1077" s="125" t="s">
        <v>81</v>
      </c>
      <c r="AU1077" s="125" t="s">
        <v>90</v>
      </c>
      <c r="AY1077" s="118" t="s">
        <v>146</v>
      </c>
      <c r="BK1077" s="126">
        <f>SUM(BK1078:BK1108)</f>
        <v>0</v>
      </c>
    </row>
    <row r="1078" spans="2:65" s="1" customFormat="1" ht="21.75" customHeight="1">
      <c r="B1078" s="34"/>
      <c r="C1078" s="129" t="s">
        <v>1633</v>
      </c>
      <c r="D1078" s="129" t="s">
        <v>148</v>
      </c>
      <c r="E1078" s="130" t="s">
        <v>1634</v>
      </c>
      <c r="F1078" s="131" t="s">
        <v>1635</v>
      </c>
      <c r="G1078" s="132" t="s">
        <v>192</v>
      </c>
      <c r="H1078" s="133">
        <v>28.5</v>
      </c>
      <c r="I1078" s="134"/>
      <c r="J1078" s="135">
        <f>ROUND(I1078*H1078,2)</f>
        <v>0</v>
      </c>
      <c r="K1078" s="131" t="s">
        <v>152</v>
      </c>
      <c r="L1078" s="34"/>
      <c r="M1078" s="136" t="s">
        <v>44</v>
      </c>
      <c r="N1078" s="137" t="s">
        <v>53</v>
      </c>
      <c r="P1078" s="138">
        <f>O1078*H1078</f>
        <v>0</v>
      </c>
      <c r="Q1078" s="138">
        <v>1.5E-3</v>
      </c>
      <c r="R1078" s="138">
        <f>Q1078*H1078</f>
        <v>4.2750000000000003E-2</v>
      </c>
      <c r="S1078" s="138">
        <v>0</v>
      </c>
      <c r="T1078" s="139">
        <f>S1078*H1078</f>
        <v>0</v>
      </c>
      <c r="AR1078" s="140" t="s">
        <v>250</v>
      </c>
      <c r="AT1078" s="140" t="s">
        <v>148</v>
      </c>
      <c r="AU1078" s="140" t="s">
        <v>92</v>
      </c>
      <c r="AY1078" s="18" t="s">
        <v>146</v>
      </c>
      <c r="BE1078" s="141">
        <f>IF(N1078="základní",J1078,0)</f>
        <v>0</v>
      </c>
      <c r="BF1078" s="141">
        <f>IF(N1078="snížená",J1078,0)</f>
        <v>0</v>
      </c>
      <c r="BG1078" s="141">
        <f>IF(N1078="zákl. přenesená",J1078,0)</f>
        <v>0</v>
      </c>
      <c r="BH1078" s="141">
        <f>IF(N1078="sníž. přenesená",J1078,0)</f>
        <v>0</v>
      </c>
      <c r="BI1078" s="141">
        <f>IF(N1078="nulová",J1078,0)</f>
        <v>0</v>
      </c>
      <c r="BJ1078" s="18" t="s">
        <v>90</v>
      </c>
      <c r="BK1078" s="141">
        <f>ROUND(I1078*H1078,2)</f>
        <v>0</v>
      </c>
      <c r="BL1078" s="18" t="s">
        <v>250</v>
      </c>
      <c r="BM1078" s="140" t="s">
        <v>1636</v>
      </c>
    </row>
    <row r="1079" spans="2:65" s="1" customFormat="1" ht="11.25">
      <c r="B1079" s="34"/>
      <c r="D1079" s="142" t="s">
        <v>155</v>
      </c>
      <c r="F1079" s="143" t="s">
        <v>1637</v>
      </c>
      <c r="I1079" s="144"/>
      <c r="L1079" s="34"/>
      <c r="M1079" s="145"/>
      <c r="T1079" s="55"/>
      <c r="AT1079" s="18" t="s">
        <v>155</v>
      </c>
      <c r="AU1079" s="18" t="s">
        <v>92</v>
      </c>
    </row>
    <row r="1080" spans="2:65" s="12" customFormat="1" ht="11.25">
      <c r="B1080" s="148"/>
      <c r="D1080" s="146" t="s">
        <v>159</v>
      </c>
      <c r="E1080" s="149" t="s">
        <v>44</v>
      </c>
      <c r="F1080" s="150" t="s">
        <v>880</v>
      </c>
      <c r="H1080" s="149" t="s">
        <v>44</v>
      </c>
      <c r="I1080" s="151"/>
      <c r="L1080" s="148"/>
      <c r="M1080" s="152"/>
      <c r="T1080" s="153"/>
      <c r="AT1080" s="149" t="s">
        <v>159</v>
      </c>
      <c r="AU1080" s="149" t="s">
        <v>92</v>
      </c>
      <c r="AV1080" s="12" t="s">
        <v>90</v>
      </c>
      <c r="AW1080" s="12" t="s">
        <v>42</v>
      </c>
      <c r="AX1080" s="12" t="s">
        <v>82</v>
      </c>
      <c r="AY1080" s="149" t="s">
        <v>146</v>
      </c>
    </row>
    <row r="1081" spans="2:65" s="13" customFormat="1" ht="11.25">
      <c r="B1081" s="154"/>
      <c r="D1081" s="146" t="s">
        <v>159</v>
      </c>
      <c r="E1081" s="155" t="s">
        <v>44</v>
      </c>
      <c r="F1081" s="156" t="s">
        <v>1638</v>
      </c>
      <c r="H1081" s="157">
        <v>28.5</v>
      </c>
      <c r="I1081" s="158"/>
      <c r="L1081" s="154"/>
      <c r="M1081" s="159"/>
      <c r="T1081" s="160"/>
      <c r="AT1081" s="155" t="s">
        <v>159</v>
      </c>
      <c r="AU1081" s="155" t="s">
        <v>92</v>
      </c>
      <c r="AV1081" s="13" t="s">
        <v>92</v>
      </c>
      <c r="AW1081" s="13" t="s">
        <v>42</v>
      </c>
      <c r="AX1081" s="13" t="s">
        <v>90</v>
      </c>
      <c r="AY1081" s="155" t="s">
        <v>146</v>
      </c>
    </row>
    <row r="1082" spans="2:65" s="1" customFormat="1" ht="21.75" customHeight="1">
      <c r="B1082" s="34"/>
      <c r="C1082" s="129" t="s">
        <v>1639</v>
      </c>
      <c r="D1082" s="129" t="s">
        <v>148</v>
      </c>
      <c r="E1082" s="130" t="s">
        <v>1640</v>
      </c>
      <c r="F1082" s="131" t="s">
        <v>1641</v>
      </c>
      <c r="G1082" s="132" t="s">
        <v>192</v>
      </c>
      <c r="H1082" s="133">
        <v>28.5</v>
      </c>
      <c r="I1082" s="134"/>
      <c r="J1082" s="135">
        <f>ROUND(I1082*H1082,2)</f>
        <v>0</v>
      </c>
      <c r="K1082" s="131" t="s">
        <v>44</v>
      </c>
      <c r="L1082" s="34"/>
      <c r="M1082" s="136" t="s">
        <v>44</v>
      </c>
      <c r="N1082" s="137" t="s">
        <v>53</v>
      </c>
      <c r="P1082" s="138">
        <f>O1082*H1082</f>
        <v>0</v>
      </c>
      <c r="Q1082" s="138">
        <v>2.2000000000000001E-3</v>
      </c>
      <c r="R1082" s="138">
        <f>Q1082*H1082</f>
        <v>6.2700000000000006E-2</v>
      </c>
      <c r="S1082" s="138">
        <v>0</v>
      </c>
      <c r="T1082" s="139">
        <f>S1082*H1082</f>
        <v>0</v>
      </c>
      <c r="AR1082" s="140" t="s">
        <v>250</v>
      </c>
      <c r="AT1082" s="140" t="s">
        <v>148</v>
      </c>
      <c r="AU1082" s="140" t="s">
        <v>92</v>
      </c>
      <c r="AY1082" s="18" t="s">
        <v>146</v>
      </c>
      <c r="BE1082" s="141">
        <f>IF(N1082="základní",J1082,0)</f>
        <v>0</v>
      </c>
      <c r="BF1082" s="141">
        <f>IF(N1082="snížená",J1082,0)</f>
        <v>0</v>
      </c>
      <c r="BG1082" s="141">
        <f>IF(N1082="zákl. přenesená",J1082,0)</f>
        <v>0</v>
      </c>
      <c r="BH1082" s="141">
        <f>IF(N1082="sníž. přenesená",J1082,0)</f>
        <v>0</v>
      </c>
      <c r="BI1082" s="141">
        <f>IF(N1082="nulová",J1082,0)</f>
        <v>0</v>
      </c>
      <c r="BJ1082" s="18" t="s">
        <v>90</v>
      </c>
      <c r="BK1082" s="141">
        <f>ROUND(I1082*H1082,2)</f>
        <v>0</v>
      </c>
      <c r="BL1082" s="18" t="s">
        <v>250</v>
      </c>
      <c r="BM1082" s="140" t="s">
        <v>1642</v>
      </c>
    </row>
    <row r="1083" spans="2:65" s="12" customFormat="1" ht="11.25">
      <c r="B1083" s="148"/>
      <c r="D1083" s="146" t="s">
        <v>159</v>
      </c>
      <c r="E1083" s="149" t="s">
        <v>44</v>
      </c>
      <c r="F1083" s="150" t="s">
        <v>880</v>
      </c>
      <c r="H1083" s="149" t="s">
        <v>44</v>
      </c>
      <c r="I1083" s="151"/>
      <c r="L1083" s="148"/>
      <c r="M1083" s="152"/>
      <c r="T1083" s="153"/>
      <c r="AT1083" s="149" t="s">
        <v>159</v>
      </c>
      <c r="AU1083" s="149" t="s">
        <v>92</v>
      </c>
      <c r="AV1083" s="12" t="s">
        <v>90</v>
      </c>
      <c r="AW1083" s="12" t="s">
        <v>42</v>
      </c>
      <c r="AX1083" s="12" t="s">
        <v>82</v>
      </c>
      <c r="AY1083" s="149" t="s">
        <v>146</v>
      </c>
    </row>
    <row r="1084" spans="2:65" s="13" customFormat="1" ht="11.25">
      <c r="B1084" s="154"/>
      <c r="D1084" s="146" t="s">
        <v>159</v>
      </c>
      <c r="E1084" s="155" t="s">
        <v>44</v>
      </c>
      <c r="F1084" s="156" t="s">
        <v>1247</v>
      </c>
      <c r="H1084" s="157">
        <v>28.5</v>
      </c>
      <c r="I1084" s="158"/>
      <c r="L1084" s="154"/>
      <c r="M1084" s="159"/>
      <c r="T1084" s="160"/>
      <c r="AT1084" s="155" t="s">
        <v>159</v>
      </c>
      <c r="AU1084" s="155" t="s">
        <v>92</v>
      </c>
      <c r="AV1084" s="13" t="s">
        <v>92</v>
      </c>
      <c r="AW1084" s="13" t="s">
        <v>42</v>
      </c>
      <c r="AX1084" s="13" t="s">
        <v>90</v>
      </c>
      <c r="AY1084" s="155" t="s">
        <v>146</v>
      </c>
    </row>
    <row r="1085" spans="2:65" s="1" customFormat="1" ht="21.75" customHeight="1">
      <c r="B1085" s="34"/>
      <c r="C1085" s="129" t="s">
        <v>1643</v>
      </c>
      <c r="D1085" s="129" t="s">
        <v>148</v>
      </c>
      <c r="E1085" s="130" t="s">
        <v>1644</v>
      </c>
      <c r="F1085" s="131" t="s">
        <v>1645</v>
      </c>
      <c r="G1085" s="132" t="s">
        <v>192</v>
      </c>
      <c r="H1085" s="133">
        <v>42</v>
      </c>
      <c r="I1085" s="134"/>
      <c r="J1085" s="135">
        <f>ROUND(I1085*H1085,2)</f>
        <v>0</v>
      </c>
      <c r="K1085" s="131" t="s">
        <v>152</v>
      </c>
      <c r="L1085" s="34"/>
      <c r="M1085" s="136" t="s">
        <v>44</v>
      </c>
      <c r="N1085" s="137" t="s">
        <v>53</v>
      </c>
      <c r="P1085" s="138">
        <f>O1085*H1085</f>
        <v>0</v>
      </c>
      <c r="Q1085" s="138">
        <v>3.5999999999999999E-3</v>
      </c>
      <c r="R1085" s="138">
        <f>Q1085*H1085</f>
        <v>0.1512</v>
      </c>
      <c r="S1085" s="138">
        <v>0</v>
      </c>
      <c r="T1085" s="139">
        <f>S1085*H1085</f>
        <v>0</v>
      </c>
      <c r="AR1085" s="140" t="s">
        <v>250</v>
      </c>
      <c r="AT1085" s="140" t="s">
        <v>148</v>
      </c>
      <c r="AU1085" s="140" t="s">
        <v>92</v>
      </c>
      <c r="AY1085" s="18" t="s">
        <v>146</v>
      </c>
      <c r="BE1085" s="141">
        <f>IF(N1085="základní",J1085,0)</f>
        <v>0</v>
      </c>
      <c r="BF1085" s="141">
        <f>IF(N1085="snížená",J1085,0)</f>
        <v>0</v>
      </c>
      <c r="BG1085" s="141">
        <f>IF(N1085="zákl. přenesená",J1085,0)</f>
        <v>0</v>
      </c>
      <c r="BH1085" s="141">
        <f>IF(N1085="sníž. přenesená",J1085,0)</f>
        <v>0</v>
      </c>
      <c r="BI1085" s="141">
        <f>IF(N1085="nulová",J1085,0)</f>
        <v>0</v>
      </c>
      <c r="BJ1085" s="18" t="s">
        <v>90</v>
      </c>
      <c r="BK1085" s="141">
        <f>ROUND(I1085*H1085,2)</f>
        <v>0</v>
      </c>
      <c r="BL1085" s="18" t="s">
        <v>250</v>
      </c>
      <c r="BM1085" s="140" t="s">
        <v>1646</v>
      </c>
    </row>
    <row r="1086" spans="2:65" s="1" customFormat="1" ht="11.25">
      <c r="B1086" s="34"/>
      <c r="D1086" s="142" t="s">
        <v>155</v>
      </c>
      <c r="F1086" s="143" t="s">
        <v>1647</v>
      </c>
      <c r="I1086" s="144"/>
      <c r="L1086" s="34"/>
      <c r="M1086" s="145"/>
      <c r="T1086" s="55"/>
      <c r="AT1086" s="18" t="s">
        <v>155</v>
      </c>
      <c r="AU1086" s="18" t="s">
        <v>92</v>
      </c>
    </row>
    <row r="1087" spans="2:65" s="12" customFormat="1" ht="11.25">
      <c r="B1087" s="148"/>
      <c r="D1087" s="146" t="s">
        <v>159</v>
      </c>
      <c r="E1087" s="149" t="s">
        <v>44</v>
      </c>
      <c r="F1087" s="150" t="s">
        <v>880</v>
      </c>
      <c r="H1087" s="149" t="s">
        <v>44</v>
      </c>
      <c r="I1087" s="151"/>
      <c r="L1087" s="148"/>
      <c r="M1087" s="152"/>
      <c r="T1087" s="153"/>
      <c r="AT1087" s="149" t="s">
        <v>159</v>
      </c>
      <c r="AU1087" s="149" t="s">
        <v>92</v>
      </c>
      <c r="AV1087" s="12" t="s">
        <v>90</v>
      </c>
      <c r="AW1087" s="12" t="s">
        <v>42</v>
      </c>
      <c r="AX1087" s="12" t="s">
        <v>82</v>
      </c>
      <c r="AY1087" s="149" t="s">
        <v>146</v>
      </c>
    </row>
    <row r="1088" spans="2:65" s="13" customFormat="1" ht="11.25">
      <c r="B1088" s="154"/>
      <c r="D1088" s="146" t="s">
        <v>159</v>
      </c>
      <c r="E1088" s="155" t="s">
        <v>44</v>
      </c>
      <c r="F1088" s="156" t="s">
        <v>1648</v>
      </c>
      <c r="H1088" s="157">
        <v>42</v>
      </c>
      <c r="I1088" s="158"/>
      <c r="L1088" s="154"/>
      <c r="M1088" s="159"/>
      <c r="T1088" s="160"/>
      <c r="AT1088" s="155" t="s">
        <v>159</v>
      </c>
      <c r="AU1088" s="155" t="s">
        <v>92</v>
      </c>
      <c r="AV1088" s="13" t="s">
        <v>92</v>
      </c>
      <c r="AW1088" s="13" t="s">
        <v>42</v>
      </c>
      <c r="AX1088" s="13" t="s">
        <v>90</v>
      </c>
      <c r="AY1088" s="155" t="s">
        <v>146</v>
      </c>
    </row>
    <row r="1089" spans="2:65" s="1" customFormat="1" ht="24.2" customHeight="1">
      <c r="B1089" s="34"/>
      <c r="C1089" s="129" t="s">
        <v>1649</v>
      </c>
      <c r="D1089" s="129" t="s">
        <v>148</v>
      </c>
      <c r="E1089" s="130" t="s">
        <v>1650</v>
      </c>
      <c r="F1089" s="131" t="s">
        <v>1651</v>
      </c>
      <c r="G1089" s="132" t="s">
        <v>381</v>
      </c>
      <c r="H1089" s="133">
        <v>5</v>
      </c>
      <c r="I1089" s="134"/>
      <c r="J1089" s="135">
        <f>ROUND(I1089*H1089,2)</f>
        <v>0</v>
      </c>
      <c r="K1089" s="131" t="s">
        <v>44</v>
      </c>
      <c r="L1089" s="34"/>
      <c r="M1089" s="136" t="s">
        <v>44</v>
      </c>
      <c r="N1089" s="137" t="s">
        <v>53</v>
      </c>
      <c r="P1089" s="138">
        <f>O1089*H1089</f>
        <v>0</v>
      </c>
      <c r="Q1089" s="138">
        <v>4.4000000000000002E-4</v>
      </c>
      <c r="R1089" s="138">
        <f>Q1089*H1089</f>
        <v>2.2000000000000001E-3</v>
      </c>
      <c r="S1089" s="138">
        <v>0</v>
      </c>
      <c r="T1089" s="139">
        <f>S1089*H1089</f>
        <v>0</v>
      </c>
      <c r="AR1089" s="140" t="s">
        <v>250</v>
      </c>
      <c r="AT1089" s="140" t="s">
        <v>148</v>
      </c>
      <c r="AU1089" s="140" t="s">
        <v>92</v>
      </c>
      <c r="AY1089" s="18" t="s">
        <v>146</v>
      </c>
      <c r="BE1089" s="141">
        <f>IF(N1089="základní",J1089,0)</f>
        <v>0</v>
      </c>
      <c r="BF1089" s="141">
        <f>IF(N1089="snížená",J1089,0)</f>
        <v>0</v>
      </c>
      <c r="BG1089" s="141">
        <f>IF(N1089="zákl. přenesená",J1089,0)</f>
        <v>0</v>
      </c>
      <c r="BH1089" s="141">
        <f>IF(N1089="sníž. přenesená",J1089,0)</f>
        <v>0</v>
      </c>
      <c r="BI1089" s="141">
        <f>IF(N1089="nulová",J1089,0)</f>
        <v>0</v>
      </c>
      <c r="BJ1089" s="18" t="s">
        <v>90</v>
      </c>
      <c r="BK1089" s="141">
        <f>ROUND(I1089*H1089,2)</f>
        <v>0</v>
      </c>
      <c r="BL1089" s="18" t="s">
        <v>250</v>
      </c>
      <c r="BM1089" s="140" t="s">
        <v>1652</v>
      </c>
    </row>
    <row r="1090" spans="2:65" s="12" customFormat="1" ht="11.25">
      <c r="B1090" s="148"/>
      <c r="D1090" s="146" t="s">
        <v>159</v>
      </c>
      <c r="E1090" s="149" t="s">
        <v>44</v>
      </c>
      <c r="F1090" s="150" t="s">
        <v>880</v>
      </c>
      <c r="H1090" s="149" t="s">
        <v>44</v>
      </c>
      <c r="I1090" s="151"/>
      <c r="L1090" s="148"/>
      <c r="M1090" s="152"/>
      <c r="T1090" s="153"/>
      <c r="AT1090" s="149" t="s">
        <v>159</v>
      </c>
      <c r="AU1090" s="149" t="s">
        <v>92</v>
      </c>
      <c r="AV1090" s="12" t="s">
        <v>90</v>
      </c>
      <c r="AW1090" s="12" t="s">
        <v>42</v>
      </c>
      <c r="AX1090" s="12" t="s">
        <v>82</v>
      </c>
      <c r="AY1090" s="149" t="s">
        <v>146</v>
      </c>
    </row>
    <row r="1091" spans="2:65" s="13" customFormat="1" ht="11.25">
      <c r="B1091" s="154"/>
      <c r="D1091" s="146" t="s">
        <v>159</v>
      </c>
      <c r="E1091" s="155" t="s">
        <v>44</v>
      </c>
      <c r="F1091" s="156" t="s">
        <v>1653</v>
      </c>
      <c r="H1091" s="157">
        <v>5</v>
      </c>
      <c r="I1091" s="158"/>
      <c r="L1091" s="154"/>
      <c r="M1091" s="159"/>
      <c r="T1091" s="160"/>
      <c r="AT1091" s="155" t="s">
        <v>159</v>
      </c>
      <c r="AU1091" s="155" t="s">
        <v>92</v>
      </c>
      <c r="AV1091" s="13" t="s">
        <v>92</v>
      </c>
      <c r="AW1091" s="13" t="s">
        <v>42</v>
      </c>
      <c r="AX1091" s="13" t="s">
        <v>90</v>
      </c>
      <c r="AY1091" s="155" t="s">
        <v>146</v>
      </c>
    </row>
    <row r="1092" spans="2:65" s="1" customFormat="1" ht="24.2" customHeight="1">
      <c r="B1092" s="34"/>
      <c r="C1092" s="129" t="s">
        <v>1654</v>
      </c>
      <c r="D1092" s="129" t="s">
        <v>148</v>
      </c>
      <c r="E1092" s="130" t="s">
        <v>1655</v>
      </c>
      <c r="F1092" s="131" t="s">
        <v>1656</v>
      </c>
      <c r="G1092" s="132" t="s">
        <v>192</v>
      </c>
      <c r="H1092" s="133">
        <v>45</v>
      </c>
      <c r="I1092" s="134"/>
      <c r="J1092" s="135">
        <f>ROUND(I1092*H1092,2)</f>
        <v>0</v>
      </c>
      <c r="K1092" s="131" t="s">
        <v>152</v>
      </c>
      <c r="L1092" s="34"/>
      <c r="M1092" s="136" t="s">
        <v>44</v>
      </c>
      <c r="N1092" s="137" t="s">
        <v>53</v>
      </c>
      <c r="P1092" s="138">
        <f>O1092*H1092</f>
        <v>0</v>
      </c>
      <c r="Q1092" s="138">
        <v>2.0600000000000002E-3</v>
      </c>
      <c r="R1092" s="138">
        <f>Q1092*H1092</f>
        <v>9.2700000000000005E-2</v>
      </c>
      <c r="S1092" s="138">
        <v>0</v>
      </c>
      <c r="T1092" s="139">
        <f>S1092*H1092</f>
        <v>0</v>
      </c>
      <c r="AR1092" s="140" t="s">
        <v>250</v>
      </c>
      <c r="AT1092" s="140" t="s">
        <v>148</v>
      </c>
      <c r="AU1092" s="140" t="s">
        <v>92</v>
      </c>
      <c r="AY1092" s="18" t="s">
        <v>146</v>
      </c>
      <c r="BE1092" s="141">
        <f>IF(N1092="základní",J1092,0)</f>
        <v>0</v>
      </c>
      <c r="BF1092" s="141">
        <f>IF(N1092="snížená",J1092,0)</f>
        <v>0</v>
      </c>
      <c r="BG1092" s="141">
        <f>IF(N1092="zákl. přenesená",J1092,0)</f>
        <v>0</v>
      </c>
      <c r="BH1092" s="141">
        <f>IF(N1092="sníž. přenesená",J1092,0)</f>
        <v>0</v>
      </c>
      <c r="BI1092" s="141">
        <f>IF(N1092="nulová",J1092,0)</f>
        <v>0</v>
      </c>
      <c r="BJ1092" s="18" t="s">
        <v>90</v>
      </c>
      <c r="BK1092" s="141">
        <f>ROUND(I1092*H1092,2)</f>
        <v>0</v>
      </c>
      <c r="BL1092" s="18" t="s">
        <v>250</v>
      </c>
      <c r="BM1092" s="140" t="s">
        <v>1657</v>
      </c>
    </row>
    <row r="1093" spans="2:65" s="1" customFormat="1" ht="11.25">
      <c r="B1093" s="34"/>
      <c r="D1093" s="142" t="s">
        <v>155</v>
      </c>
      <c r="F1093" s="143" t="s">
        <v>1658</v>
      </c>
      <c r="I1093" s="144"/>
      <c r="L1093" s="34"/>
      <c r="M1093" s="145"/>
      <c r="T1093" s="55"/>
      <c r="AT1093" s="18" t="s">
        <v>155</v>
      </c>
      <c r="AU1093" s="18" t="s">
        <v>92</v>
      </c>
    </row>
    <row r="1094" spans="2:65" s="12" customFormat="1" ht="11.25">
      <c r="B1094" s="148"/>
      <c r="D1094" s="146" t="s">
        <v>159</v>
      </c>
      <c r="E1094" s="149" t="s">
        <v>44</v>
      </c>
      <c r="F1094" s="150" t="s">
        <v>880</v>
      </c>
      <c r="H1094" s="149" t="s">
        <v>44</v>
      </c>
      <c r="I1094" s="151"/>
      <c r="L1094" s="148"/>
      <c r="M1094" s="152"/>
      <c r="T1094" s="153"/>
      <c r="AT1094" s="149" t="s">
        <v>159</v>
      </c>
      <c r="AU1094" s="149" t="s">
        <v>92</v>
      </c>
      <c r="AV1094" s="12" t="s">
        <v>90</v>
      </c>
      <c r="AW1094" s="12" t="s">
        <v>42</v>
      </c>
      <c r="AX1094" s="12" t="s">
        <v>82</v>
      </c>
      <c r="AY1094" s="149" t="s">
        <v>146</v>
      </c>
    </row>
    <row r="1095" spans="2:65" s="13" customFormat="1" ht="11.25">
      <c r="B1095" s="154"/>
      <c r="D1095" s="146" t="s">
        <v>159</v>
      </c>
      <c r="E1095" s="155" t="s">
        <v>44</v>
      </c>
      <c r="F1095" s="156" t="s">
        <v>1659</v>
      </c>
      <c r="H1095" s="157">
        <v>45</v>
      </c>
      <c r="I1095" s="158"/>
      <c r="L1095" s="154"/>
      <c r="M1095" s="159"/>
      <c r="T1095" s="160"/>
      <c r="AT1095" s="155" t="s">
        <v>159</v>
      </c>
      <c r="AU1095" s="155" t="s">
        <v>92</v>
      </c>
      <c r="AV1095" s="13" t="s">
        <v>92</v>
      </c>
      <c r="AW1095" s="13" t="s">
        <v>42</v>
      </c>
      <c r="AX1095" s="13" t="s">
        <v>90</v>
      </c>
      <c r="AY1095" s="155" t="s">
        <v>146</v>
      </c>
    </row>
    <row r="1096" spans="2:65" s="1" customFormat="1" ht="16.5" customHeight="1">
      <c r="B1096" s="34"/>
      <c r="C1096" s="129" t="s">
        <v>1660</v>
      </c>
      <c r="D1096" s="129" t="s">
        <v>148</v>
      </c>
      <c r="E1096" s="130" t="s">
        <v>1661</v>
      </c>
      <c r="F1096" s="131" t="s">
        <v>1662</v>
      </c>
      <c r="G1096" s="132" t="s">
        <v>192</v>
      </c>
      <c r="H1096" s="133">
        <v>28.5</v>
      </c>
      <c r="I1096" s="134"/>
      <c r="J1096" s="135">
        <f>ROUND(I1096*H1096,2)</f>
        <v>0</v>
      </c>
      <c r="K1096" s="131" t="s">
        <v>152</v>
      </c>
      <c r="L1096" s="34"/>
      <c r="M1096" s="136" t="s">
        <v>44</v>
      </c>
      <c r="N1096" s="137" t="s">
        <v>53</v>
      </c>
      <c r="P1096" s="138">
        <f>O1096*H1096</f>
        <v>0</v>
      </c>
      <c r="Q1096" s="138">
        <v>3.1199999999999999E-3</v>
      </c>
      <c r="R1096" s="138">
        <f>Q1096*H1096</f>
        <v>8.8919999999999999E-2</v>
      </c>
      <c r="S1096" s="138">
        <v>0</v>
      </c>
      <c r="T1096" s="139">
        <f>S1096*H1096</f>
        <v>0</v>
      </c>
      <c r="AR1096" s="140" t="s">
        <v>250</v>
      </c>
      <c r="AT1096" s="140" t="s">
        <v>148</v>
      </c>
      <c r="AU1096" s="140" t="s">
        <v>92</v>
      </c>
      <c r="AY1096" s="18" t="s">
        <v>146</v>
      </c>
      <c r="BE1096" s="141">
        <f>IF(N1096="základní",J1096,0)</f>
        <v>0</v>
      </c>
      <c r="BF1096" s="141">
        <f>IF(N1096="snížená",J1096,0)</f>
        <v>0</v>
      </c>
      <c r="BG1096" s="141">
        <f>IF(N1096="zákl. přenesená",J1096,0)</f>
        <v>0</v>
      </c>
      <c r="BH1096" s="141">
        <f>IF(N1096="sníž. přenesená",J1096,0)</f>
        <v>0</v>
      </c>
      <c r="BI1096" s="141">
        <f>IF(N1096="nulová",J1096,0)</f>
        <v>0</v>
      </c>
      <c r="BJ1096" s="18" t="s">
        <v>90</v>
      </c>
      <c r="BK1096" s="141">
        <f>ROUND(I1096*H1096,2)</f>
        <v>0</v>
      </c>
      <c r="BL1096" s="18" t="s">
        <v>250</v>
      </c>
      <c r="BM1096" s="140" t="s">
        <v>1663</v>
      </c>
    </row>
    <row r="1097" spans="2:65" s="1" customFormat="1" ht="11.25">
      <c r="B1097" s="34"/>
      <c r="D1097" s="142" t="s">
        <v>155</v>
      </c>
      <c r="F1097" s="143" t="s">
        <v>1664</v>
      </c>
      <c r="I1097" s="144"/>
      <c r="L1097" s="34"/>
      <c r="M1097" s="145"/>
      <c r="T1097" s="55"/>
      <c r="AT1097" s="18" t="s">
        <v>155</v>
      </c>
      <c r="AU1097" s="18" t="s">
        <v>92</v>
      </c>
    </row>
    <row r="1098" spans="2:65" s="12" customFormat="1" ht="11.25">
      <c r="B1098" s="148"/>
      <c r="D1098" s="146" t="s">
        <v>159</v>
      </c>
      <c r="E1098" s="149" t="s">
        <v>44</v>
      </c>
      <c r="F1098" s="150" t="s">
        <v>880</v>
      </c>
      <c r="H1098" s="149" t="s">
        <v>44</v>
      </c>
      <c r="I1098" s="151"/>
      <c r="L1098" s="148"/>
      <c r="M1098" s="152"/>
      <c r="T1098" s="153"/>
      <c r="AT1098" s="149" t="s">
        <v>159</v>
      </c>
      <c r="AU1098" s="149" t="s">
        <v>92</v>
      </c>
      <c r="AV1098" s="12" t="s">
        <v>90</v>
      </c>
      <c r="AW1098" s="12" t="s">
        <v>42</v>
      </c>
      <c r="AX1098" s="12" t="s">
        <v>82</v>
      </c>
      <c r="AY1098" s="149" t="s">
        <v>146</v>
      </c>
    </row>
    <row r="1099" spans="2:65" s="13" customFormat="1" ht="11.25">
      <c r="B1099" s="154"/>
      <c r="D1099" s="146" t="s">
        <v>159</v>
      </c>
      <c r="E1099" s="155" t="s">
        <v>44</v>
      </c>
      <c r="F1099" s="156" t="s">
        <v>1665</v>
      </c>
      <c r="H1099" s="157">
        <v>28.5</v>
      </c>
      <c r="I1099" s="158"/>
      <c r="L1099" s="154"/>
      <c r="M1099" s="159"/>
      <c r="T1099" s="160"/>
      <c r="AT1099" s="155" t="s">
        <v>159</v>
      </c>
      <c r="AU1099" s="155" t="s">
        <v>92</v>
      </c>
      <c r="AV1099" s="13" t="s">
        <v>92</v>
      </c>
      <c r="AW1099" s="13" t="s">
        <v>42</v>
      </c>
      <c r="AX1099" s="13" t="s">
        <v>90</v>
      </c>
      <c r="AY1099" s="155" t="s">
        <v>146</v>
      </c>
    </row>
    <row r="1100" spans="2:65" s="1" customFormat="1" ht="21.75" customHeight="1">
      <c r="B1100" s="34"/>
      <c r="C1100" s="129" t="s">
        <v>1666</v>
      </c>
      <c r="D1100" s="129" t="s">
        <v>148</v>
      </c>
      <c r="E1100" s="130" t="s">
        <v>1667</v>
      </c>
      <c r="F1100" s="131" t="s">
        <v>1668</v>
      </c>
      <c r="G1100" s="132" t="s">
        <v>381</v>
      </c>
      <c r="H1100" s="133">
        <v>1</v>
      </c>
      <c r="I1100" s="134"/>
      <c r="J1100" s="135">
        <f>ROUND(I1100*H1100,2)</f>
        <v>0</v>
      </c>
      <c r="K1100" s="131" t="s">
        <v>44</v>
      </c>
      <c r="L1100" s="34"/>
      <c r="M1100" s="136" t="s">
        <v>44</v>
      </c>
      <c r="N1100" s="137" t="s">
        <v>53</v>
      </c>
      <c r="P1100" s="138">
        <f>O1100*H1100</f>
        <v>0</v>
      </c>
      <c r="Q1100" s="138">
        <v>3.3899999999999998E-3</v>
      </c>
      <c r="R1100" s="138">
        <f>Q1100*H1100</f>
        <v>3.3899999999999998E-3</v>
      </c>
      <c r="S1100" s="138">
        <v>0</v>
      </c>
      <c r="T1100" s="139">
        <f>S1100*H1100</f>
        <v>0</v>
      </c>
      <c r="AR1100" s="140" t="s">
        <v>250</v>
      </c>
      <c r="AT1100" s="140" t="s">
        <v>148</v>
      </c>
      <c r="AU1100" s="140" t="s">
        <v>92</v>
      </c>
      <c r="AY1100" s="18" t="s">
        <v>146</v>
      </c>
      <c r="BE1100" s="141">
        <f>IF(N1100="základní",J1100,0)</f>
        <v>0</v>
      </c>
      <c r="BF1100" s="141">
        <f>IF(N1100="snížená",J1100,0)</f>
        <v>0</v>
      </c>
      <c r="BG1100" s="141">
        <f>IF(N1100="zákl. přenesená",J1100,0)</f>
        <v>0</v>
      </c>
      <c r="BH1100" s="141">
        <f>IF(N1100="sníž. přenesená",J1100,0)</f>
        <v>0</v>
      </c>
      <c r="BI1100" s="141">
        <f>IF(N1100="nulová",J1100,0)</f>
        <v>0</v>
      </c>
      <c r="BJ1100" s="18" t="s">
        <v>90</v>
      </c>
      <c r="BK1100" s="141">
        <f>ROUND(I1100*H1100,2)</f>
        <v>0</v>
      </c>
      <c r="BL1100" s="18" t="s">
        <v>250</v>
      </c>
      <c r="BM1100" s="140" t="s">
        <v>1669</v>
      </c>
    </row>
    <row r="1101" spans="2:65" s="12" customFormat="1" ht="11.25">
      <c r="B1101" s="148"/>
      <c r="D1101" s="146" t="s">
        <v>159</v>
      </c>
      <c r="E1101" s="149" t="s">
        <v>44</v>
      </c>
      <c r="F1101" s="150" t="s">
        <v>880</v>
      </c>
      <c r="H1101" s="149" t="s">
        <v>44</v>
      </c>
      <c r="I1101" s="151"/>
      <c r="L1101" s="148"/>
      <c r="M1101" s="152"/>
      <c r="T1101" s="153"/>
      <c r="AT1101" s="149" t="s">
        <v>159</v>
      </c>
      <c r="AU1101" s="149" t="s">
        <v>92</v>
      </c>
      <c r="AV1101" s="12" t="s">
        <v>90</v>
      </c>
      <c r="AW1101" s="12" t="s">
        <v>42</v>
      </c>
      <c r="AX1101" s="12" t="s">
        <v>82</v>
      </c>
      <c r="AY1101" s="149" t="s">
        <v>146</v>
      </c>
    </row>
    <row r="1102" spans="2:65" s="13" customFormat="1" ht="11.25">
      <c r="B1102" s="154"/>
      <c r="D1102" s="146" t="s">
        <v>159</v>
      </c>
      <c r="E1102" s="155" t="s">
        <v>44</v>
      </c>
      <c r="F1102" s="156" t="s">
        <v>1670</v>
      </c>
      <c r="H1102" s="157">
        <v>1</v>
      </c>
      <c r="I1102" s="158"/>
      <c r="L1102" s="154"/>
      <c r="M1102" s="159"/>
      <c r="T1102" s="160"/>
      <c r="AT1102" s="155" t="s">
        <v>159</v>
      </c>
      <c r="AU1102" s="155" t="s">
        <v>92</v>
      </c>
      <c r="AV1102" s="13" t="s">
        <v>92</v>
      </c>
      <c r="AW1102" s="13" t="s">
        <v>42</v>
      </c>
      <c r="AX1102" s="13" t="s">
        <v>90</v>
      </c>
      <c r="AY1102" s="155" t="s">
        <v>146</v>
      </c>
    </row>
    <row r="1103" spans="2:65" s="1" customFormat="1" ht="16.5" customHeight="1">
      <c r="B1103" s="34"/>
      <c r="C1103" s="129" t="s">
        <v>1671</v>
      </c>
      <c r="D1103" s="129" t="s">
        <v>148</v>
      </c>
      <c r="E1103" s="130" t="s">
        <v>1672</v>
      </c>
      <c r="F1103" s="131" t="s">
        <v>1673</v>
      </c>
      <c r="G1103" s="132" t="s">
        <v>192</v>
      </c>
      <c r="H1103" s="133">
        <v>1</v>
      </c>
      <c r="I1103" s="134"/>
      <c r="J1103" s="135">
        <f>ROUND(I1103*H1103,2)</f>
        <v>0</v>
      </c>
      <c r="K1103" s="131" t="s">
        <v>152</v>
      </c>
      <c r="L1103" s="34"/>
      <c r="M1103" s="136" t="s">
        <v>44</v>
      </c>
      <c r="N1103" s="137" t="s">
        <v>53</v>
      </c>
      <c r="P1103" s="138">
        <f>O1103*H1103</f>
        <v>0</v>
      </c>
      <c r="Q1103" s="138">
        <v>3.7100000000000002E-3</v>
      </c>
      <c r="R1103" s="138">
        <f>Q1103*H1103</f>
        <v>3.7100000000000002E-3</v>
      </c>
      <c r="S1103" s="138">
        <v>0</v>
      </c>
      <c r="T1103" s="139">
        <f>S1103*H1103</f>
        <v>0</v>
      </c>
      <c r="AR1103" s="140" t="s">
        <v>250</v>
      </c>
      <c r="AT1103" s="140" t="s">
        <v>148</v>
      </c>
      <c r="AU1103" s="140" t="s">
        <v>92</v>
      </c>
      <c r="AY1103" s="18" t="s">
        <v>146</v>
      </c>
      <c r="BE1103" s="141">
        <f>IF(N1103="základní",J1103,0)</f>
        <v>0</v>
      </c>
      <c r="BF1103" s="141">
        <f>IF(N1103="snížená",J1103,0)</f>
        <v>0</v>
      </c>
      <c r="BG1103" s="141">
        <f>IF(N1103="zákl. přenesená",J1103,0)</f>
        <v>0</v>
      </c>
      <c r="BH1103" s="141">
        <f>IF(N1103="sníž. přenesená",J1103,0)</f>
        <v>0</v>
      </c>
      <c r="BI1103" s="141">
        <f>IF(N1103="nulová",J1103,0)</f>
        <v>0</v>
      </c>
      <c r="BJ1103" s="18" t="s">
        <v>90</v>
      </c>
      <c r="BK1103" s="141">
        <f>ROUND(I1103*H1103,2)</f>
        <v>0</v>
      </c>
      <c r="BL1103" s="18" t="s">
        <v>250</v>
      </c>
      <c r="BM1103" s="140" t="s">
        <v>1674</v>
      </c>
    </row>
    <row r="1104" spans="2:65" s="1" customFormat="1" ht="11.25">
      <c r="B1104" s="34"/>
      <c r="D1104" s="142" t="s">
        <v>155</v>
      </c>
      <c r="F1104" s="143" t="s">
        <v>1675</v>
      </c>
      <c r="I1104" s="144"/>
      <c r="L1104" s="34"/>
      <c r="M1104" s="145"/>
      <c r="T1104" s="55"/>
      <c r="AT1104" s="18" t="s">
        <v>155</v>
      </c>
      <c r="AU1104" s="18" t="s">
        <v>92</v>
      </c>
    </row>
    <row r="1105" spans="2:65" s="12" customFormat="1" ht="11.25">
      <c r="B1105" s="148"/>
      <c r="D1105" s="146" t="s">
        <v>159</v>
      </c>
      <c r="E1105" s="149" t="s">
        <v>44</v>
      </c>
      <c r="F1105" s="150" t="s">
        <v>880</v>
      </c>
      <c r="H1105" s="149" t="s">
        <v>44</v>
      </c>
      <c r="I1105" s="151"/>
      <c r="L1105" s="148"/>
      <c r="M1105" s="152"/>
      <c r="T1105" s="153"/>
      <c r="AT1105" s="149" t="s">
        <v>159</v>
      </c>
      <c r="AU1105" s="149" t="s">
        <v>92</v>
      </c>
      <c r="AV1105" s="12" t="s">
        <v>90</v>
      </c>
      <c r="AW1105" s="12" t="s">
        <v>42</v>
      </c>
      <c r="AX1105" s="12" t="s">
        <v>82</v>
      </c>
      <c r="AY1105" s="149" t="s">
        <v>146</v>
      </c>
    </row>
    <row r="1106" spans="2:65" s="13" customFormat="1" ht="11.25">
      <c r="B1106" s="154"/>
      <c r="D1106" s="146" t="s">
        <v>159</v>
      </c>
      <c r="E1106" s="155" t="s">
        <v>44</v>
      </c>
      <c r="F1106" s="156" t="s">
        <v>1670</v>
      </c>
      <c r="H1106" s="157">
        <v>1</v>
      </c>
      <c r="I1106" s="158"/>
      <c r="L1106" s="154"/>
      <c r="M1106" s="159"/>
      <c r="T1106" s="160"/>
      <c r="AT1106" s="155" t="s">
        <v>159</v>
      </c>
      <c r="AU1106" s="155" t="s">
        <v>92</v>
      </c>
      <c r="AV1106" s="13" t="s">
        <v>92</v>
      </c>
      <c r="AW1106" s="13" t="s">
        <v>42</v>
      </c>
      <c r="AX1106" s="13" t="s">
        <v>90</v>
      </c>
      <c r="AY1106" s="155" t="s">
        <v>146</v>
      </c>
    </row>
    <row r="1107" spans="2:65" s="1" customFormat="1" ht="24.2" customHeight="1">
      <c r="B1107" s="34"/>
      <c r="C1107" s="129" t="s">
        <v>1676</v>
      </c>
      <c r="D1107" s="129" t="s">
        <v>148</v>
      </c>
      <c r="E1107" s="130" t="s">
        <v>1677</v>
      </c>
      <c r="F1107" s="131" t="s">
        <v>1678</v>
      </c>
      <c r="G1107" s="132" t="s">
        <v>295</v>
      </c>
      <c r="H1107" s="133">
        <v>0.44800000000000001</v>
      </c>
      <c r="I1107" s="134"/>
      <c r="J1107" s="135">
        <f>ROUND(I1107*H1107,2)</f>
        <v>0</v>
      </c>
      <c r="K1107" s="131" t="s">
        <v>152</v>
      </c>
      <c r="L1107" s="34"/>
      <c r="M1107" s="136" t="s">
        <v>44</v>
      </c>
      <c r="N1107" s="137" t="s">
        <v>53</v>
      </c>
      <c r="P1107" s="138">
        <f>O1107*H1107</f>
        <v>0</v>
      </c>
      <c r="Q1107" s="138">
        <v>0</v>
      </c>
      <c r="R1107" s="138">
        <f>Q1107*H1107</f>
        <v>0</v>
      </c>
      <c r="S1107" s="138">
        <v>0</v>
      </c>
      <c r="T1107" s="139">
        <f>S1107*H1107</f>
        <v>0</v>
      </c>
      <c r="AR1107" s="140" t="s">
        <v>250</v>
      </c>
      <c r="AT1107" s="140" t="s">
        <v>148</v>
      </c>
      <c r="AU1107" s="140" t="s">
        <v>92</v>
      </c>
      <c r="AY1107" s="18" t="s">
        <v>146</v>
      </c>
      <c r="BE1107" s="141">
        <f>IF(N1107="základní",J1107,0)</f>
        <v>0</v>
      </c>
      <c r="BF1107" s="141">
        <f>IF(N1107="snížená",J1107,0)</f>
        <v>0</v>
      </c>
      <c r="BG1107" s="141">
        <f>IF(N1107="zákl. přenesená",J1107,0)</f>
        <v>0</v>
      </c>
      <c r="BH1107" s="141">
        <f>IF(N1107="sníž. přenesená",J1107,0)</f>
        <v>0</v>
      </c>
      <c r="BI1107" s="141">
        <f>IF(N1107="nulová",J1107,0)</f>
        <v>0</v>
      </c>
      <c r="BJ1107" s="18" t="s">
        <v>90</v>
      </c>
      <c r="BK1107" s="141">
        <f>ROUND(I1107*H1107,2)</f>
        <v>0</v>
      </c>
      <c r="BL1107" s="18" t="s">
        <v>250</v>
      </c>
      <c r="BM1107" s="140" t="s">
        <v>1679</v>
      </c>
    </row>
    <row r="1108" spans="2:65" s="1" customFormat="1" ht="11.25">
      <c r="B1108" s="34"/>
      <c r="D1108" s="142" t="s">
        <v>155</v>
      </c>
      <c r="F1108" s="143" t="s">
        <v>1680</v>
      </c>
      <c r="I1108" s="144"/>
      <c r="L1108" s="34"/>
      <c r="M1108" s="145"/>
      <c r="T1108" s="55"/>
      <c r="AT1108" s="18" t="s">
        <v>155</v>
      </c>
      <c r="AU1108" s="18" t="s">
        <v>92</v>
      </c>
    </row>
    <row r="1109" spans="2:65" s="11" customFormat="1" ht="22.9" customHeight="1">
      <c r="B1109" s="117"/>
      <c r="D1109" s="118" t="s">
        <v>81</v>
      </c>
      <c r="E1109" s="127" t="s">
        <v>537</v>
      </c>
      <c r="F1109" s="127" t="s">
        <v>538</v>
      </c>
      <c r="I1109" s="120"/>
      <c r="J1109" s="128">
        <f>BK1109</f>
        <v>0</v>
      </c>
      <c r="L1109" s="117"/>
      <c r="M1109" s="122"/>
      <c r="P1109" s="123">
        <f>SUM(P1110:P1116)</f>
        <v>0</v>
      </c>
      <c r="R1109" s="123">
        <f>SUM(R1110:R1116)</f>
        <v>0.59211999999999998</v>
      </c>
      <c r="T1109" s="124">
        <f>SUM(T1110:T1116)</f>
        <v>6.812E-2</v>
      </c>
      <c r="AR1109" s="118" t="s">
        <v>92</v>
      </c>
      <c r="AT1109" s="125" t="s">
        <v>81</v>
      </c>
      <c r="AU1109" s="125" t="s">
        <v>90</v>
      </c>
      <c r="AY1109" s="118" t="s">
        <v>146</v>
      </c>
      <c r="BK1109" s="126">
        <f>SUM(BK1110:BK1116)</f>
        <v>0</v>
      </c>
    </row>
    <row r="1110" spans="2:65" s="1" customFormat="1" ht="16.5" customHeight="1">
      <c r="B1110" s="34"/>
      <c r="C1110" s="129" t="s">
        <v>1681</v>
      </c>
      <c r="D1110" s="129" t="s">
        <v>148</v>
      </c>
      <c r="E1110" s="130" t="s">
        <v>1682</v>
      </c>
      <c r="F1110" s="131" t="s">
        <v>1683</v>
      </c>
      <c r="G1110" s="132" t="s">
        <v>151</v>
      </c>
      <c r="H1110" s="133">
        <v>262</v>
      </c>
      <c r="I1110" s="134"/>
      <c r="J1110" s="135">
        <f>ROUND(I1110*H1110,2)</f>
        <v>0</v>
      </c>
      <c r="K1110" s="131" t="s">
        <v>44</v>
      </c>
      <c r="L1110" s="34"/>
      <c r="M1110" s="136" t="s">
        <v>44</v>
      </c>
      <c r="N1110" s="137" t="s">
        <v>53</v>
      </c>
      <c r="P1110" s="138">
        <f>O1110*H1110</f>
        <v>0</v>
      </c>
      <c r="Q1110" s="138">
        <v>2.2599999999999999E-3</v>
      </c>
      <c r="R1110" s="138">
        <f>Q1110*H1110</f>
        <v>0.59211999999999998</v>
      </c>
      <c r="S1110" s="138">
        <v>2.5999999999999998E-4</v>
      </c>
      <c r="T1110" s="139">
        <f>S1110*H1110</f>
        <v>6.812E-2</v>
      </c>
      <c r="AR1110" s="140" t="s">
        <v>250</v>
      </c>
      <c r="AT1110" s="140" t="s">
        <v>148</v>
      </c>
      <c r="AU1110" s="140" t="s">
        <v>92</v>
      </c>
      <c r="AY1110" s="18" t="s">
        <v>146</v>
      </c>
      <c r="BE1110" s="141">
        <f>IF(N1110="základní",J1110,0)</f>
        <v>0</v>
      </c>
      <c r="BF1110" s="141">
        <f>IF(N1110="snížená",J1110,0)</f>
        <v>0</v>
      </c>
      <c r="BG1110" s="141">
        <f>IF(N1110="zákl. přenesená",J1110,0)</f>
        <v>0</v>
      </c>
      <c r="BH1110" s="141">
        <f>IF(N1110="sníž. přenesená",J1110,0)</f>
        <v>0</v>
      </c>
      <c r="BI1110" s="141">
        <f>IF(N1110="nulová",J1110,0)</f>
        <v>0</v>
      </c>
      <c r="BJ1110" s="18" t="s">
        <v>90</v>
      </c>
      <c r="BK1110" s="141">
        <f>ROUND(I1110*H1110,2)</f>
        <v>0</v>
      </c>
      <c r="BL1110" s="18" t="s">
        <v>250</v>
      </c>
      <c r="BM1110" s="140" t="s">
        <v>1684</v>
      </c>
    </row>
    <row r="1111" spans="2:65" s="1" customFormat="1" ht="19.5">
      <c r="B1111" s="34"/>
      <c r="D1111" s="146" t="s">
        <v>157</v>
      </c>
      <c r="F1111" s="147" t="s">
        <v>1685</v>
      </c>
      <c r="I1111" s="144"/>
      <c r="L1111" s="34"/>
      <c r="M1111" s="145"/>
      <c r="T1111" s="55"/>
      <c r="AT1111" s="18" t="s">
        <v>157</v>
      </c>
      <c r="AU1111" s="18" t="s">
        <v>92</v>
      </c>
    </row>
    <row r="1112" spans="2:65" s="12" customFormat="1" ht="22.5">
      <c r="B1112" s="148"/>
      <c r="D1112" s="146" t="s">
        <v>159</v>
      </c>
      <c r="E1112" s="149" t="s">
        <v>44</v>
      </c>
      <c r="F1112" s="150" t="s">
        <v>254</v>
      </c>
      <c r="H1112" s="149" t="s">
        <v>44</v>
      </c>
      <c r="I1112" s="151"/>
      <c r="L1112" s="148"/>
      <c r="M1112" s="152"/>
      <c r="T1112" s="153"/>
      <c r="AT1112" s="149" t="s">
        <v>159</v>
      </c>
      <c r="AU1112" s="149" t="s">
        <v>92</v>
      </c>
      <c r="AV1112" s="12" t="s">
        <v>90</v>
      </c>
      <c r="AW1112" s="12" t="s">
        <v>42</v>
      </c>
      <c r="AX1112" s="12" t="s">
        <v>82</v>
      </c>
      <c r="AY1112" s="149" t="s">
        <v>146</v>
      </c>
    </row>
    <row r="1113" spans="2:65" s="12" customFormat="1" ht="11.25">
      <c r="B1113" s="148"/>
      <c r="D1113" s="146" t="s">
        <v>159</v>
      </c>
      <c r="E1113" s="149" t="s">
        <v>44</v>
      </c>
      <c r="F1113" s="150" t="s">
        <v>1686</v>
      </c>
      <c r="H1113" s="149" t="s">
        <v>44</v>
      </c>
      <c r="I1113" s="151"/>
      <c r="L1113" s="148"/>
      <c r="M1113" s="152"/>
      <c r="T1113" s="153"/>
      <c r="AT1113" s="149" t="s">
        <v>159</v>
      </c>
      <c r="AU1113" s="149" t="s">
        <v>92</v>
      </c>
      <c r="AV1113" s="12" t="s">
        <v>90</v>
      </c>
      <c r="AW1113" s="12" t="s">
        <v>42</v>
      </c>
      <c r="AX1113" s="12" t="s">
        <v>82</v>
      </c>
      <c r="AY1113" s="149" t="s">
        <v>146</v>
      </c>
    </row>
    <row r="1114" spans="2:65" s="13" customFormat="1" ht="11.25">
      <c r="B1114" s="154"/>
      <c r="D1114" s="146" t="s">
        <v>159</v>
      </c>
      <c r="E1114" s="155" t="s">
        <v>44</v>
      </c>
      <c r="F1114" s="156" t="s">
        <v>1687</v>
      </c>
      <c r="H1114" s="157">
        <v>262</v>
      </c>
      <c r="I1114" s="158"/>
      <c r="L1114" s="154"/>
      <c r="M1114" s="159"/>
      <c r="T1114" s="160"/>
      <c r="AT1114" s="155" t="s">
        <v>159</v>
      </c>
      <c r="AU1114" s="155" t="s">
        <v>92</v>
      </c>
      <c r="AV1114" s="13" t="s">
        <v>92</v>
      </c>
      <c r="AW1114" s="13" t="s">
        <v>42</v>
      </c>
      <c r="AX1114" s="13" t="s">
        <v>90</v>
      </c>
      <c r="AY1114" s="155" t="s">
        <v>146</v>
      </c>
    </row>
    <row r="1115" spans="2:65" s="1" customFormat="1" ht="24.2" customHeight="1">
      <c r="B1115" s="34"/>
      <c r="C1115" s="129" t="s">
        <v>1688</v>
      </c>
      <c r="D1115" s="129" t="s">
        <v>148</v>
      </c>
      <c r="E1115" s="130" t="s">
        <v>1689</v>
      </c>
      <c r="F1115" s="131" t="s">
        <v>1690</v>
      </c>
      <c r="G1115" s="132" t="s">
        <v>295</v>
      </c>
      <c r="H1115" s="133">
        <v>0.59199999999999997</v>
      </c>
      <c r="I1115" s="134"/>
      <c r="J1115" s="135">
        <f>ROUND(I1115*H1115,2)</f>
        <v>0</v>
      </c>
      <c r="K1115" s="131" t="s">
        <v>152</v>
      </c>
      <c r="L1115" s="34"/>
      <c r="M1115" s="136" t="s">
        <v>44</v>
      </c>
      <c r="N1115" s="137" t="s">
        <v>53</v>
      </c>
      <c r="P1115" s="138">
        <f>O1115*H1115</f>
        <v>0</v>
      </c>
      <c r="Q1115" s="138">
        <v>0</v>
      </c>
      <c r="R1115" s="138">
        <f>Q1115*H1115</f>
        <v>0</v>
      </c>
      <c r="S1115" s="138">
        <v>0</v>
      </c>
      <c r="T1115" s="139">
        <f>S1115*H1115</f>
        <v>0</v>
      </c>
      <c r="AR1115" s="140" t="s">
        <v>250</v>
      </c>
      <c r="AT1115" s="140" t="s">
        <v>148</v>
      </c>
      <c r="AU1115" s="140" t="s">
        <v>92</v>
      </c>
      <c r="AY1115" s="18" t="s">
        <v>146</v>
      </c>
      <c r="BE1115" s="141">
        <f>IF(N1115="základní",J1115,0)</f>
        <v>0</v>
      </c>
      <c r="BF1115" s="141">
        <f>IF(N1115="snížená",J1115,0)</f>
        <v>0</v>
      </c>
      <c r="BG1115" s="141">
        <f>IF(N1115="zákl. přenesená",J1115,0)</f>
        <v>0</v>
      </c>
      <c r="BH1115" s="141">
        <f>IF(N1115="sníž. přenesená",J1115,0)</f>
        <v>0</v>
      </c>
      <c r="BI1115" s="141">
        <f>IF(N1115="nulová",J1115,0)</f>
        <v>0</v>
      </c>
      <c r="BJ1115" s="18" t="s">
        <v>90</v>
      </c>
      <c r="BK1115" s="141">
        <f>ROUND(I1115*H1115,2)</f>
        <v>0</v>
      </c>
      <c r="BL1115" s="18" t="s">
        <v>250</v>
      </c>
      <c r="BM1115" s="140" t="s">
        <v>1691</v>
      </c>
    </row>
    <row r="1116" spans="2:65" s="1" customFormat="1" ht="11.25">
      <c r="B1116" s="34"/>
      <c r="D1116" s="142" t="s">
        <v>155</v>
      </c>
      <c r="F1116" s="143" t="s">
        <v>1692</v>
      </c>
      <c r="I1116" s="144"/>
      <c r="L1116" s="34"/>
      <c r="M1116" s="145"/>
      <c r="T1116" s="55"/>
      <c r="AT1116" s="18" t="s">
        <v>155</v>
      </c>
      <c r="AU1116" s="18" t="s">
        <v>92</v>
      </c>
    </row>
    <row r="1117" spans="2:65" s="11" customFormat="1" ht="22.9" customHeight="1">
      <c r="B1117" s="117"/>
      <c r="D1117" s="118" t="s">
        <v>81</v>
      </c>
      <c r="E1117" s="127" t="s">
        <v>543</v>
      </c>
      <c r="F1117" s="127" t="s">
        <v>544</v>
      </c>
      <c r="I1117" s="120"/>
      <c r="J1117" s="128">
        <f>BK1117</f>
        <v>0</v>
      </c>
      <c r="L1117" s="117"/>
      <c r="M1117" s="122"/>
      <c r="P1117" s="123">
        <f>SUM(P1118:P1158)</f>
        <v>0</v>
      </c>
      <c r="R1117" s="123">
        <f>SUM(R1118:R1158)</f>
        <v>1.1688900000000002</v>
      </c>
      <c r="T1117" s="124">
        <f>SUM(T1118:T1158)</f>
        <v>0</v>
      </c>
      <c r="AR1117" s="118" t="s">
        <v>92</v>
      </c>
      <c r="AT1117" s="125" t="s">
        <v>81</v>
      </c>
      <c r="AU1117" s="125" t="s">
        <v>90</v>
      </c>
      <c r="AY1117" s="118" t="s">
        <v>146</v>
      </c>
      <c r="BK1117" s="126">
        <f>SUM(BK1118:BK1158)</f>
        <v>0</v>
      </c>
    </row>
    <row r="1118" spans="2:65" s="1" customFormat="1" ht="16.5" customHeight="1">
      <c r="B1118" s="34"/>
      <c r="C1118" s="129" t="s">
        <v>1693</v>
      </c>
      <c r="D1118" s="129" t="s">
        <v>148</v>
      </c>
      <c r="E1118" s="130" t="s">
        <v>1694</v>
      </c>
      <c r="F1118" s="131" t="s">
        <v>1695</v>
      </c>
      <c r="G1118" s="132" t="s">
        <v>151</v>
      </c>
      <c r="H1118" s="133">
        <v>15.5</v>
      </c>
      <c r="I1118" s="134"/>
      <c r="J1118" s="135">
        <f>ROUND(I1118*H1118,2)</f>
        <v>0</v>
      </c>
      <c r="K1118" s="131" t="s">
        <v>152</v>
      </c>
      <c r="L1118" s="34"/>
      <c r="M1118" s="136" t="s">
        <v>44</v>
      </c>
      <c r="N1118" s="137" t="s">
        <v>53</v>
      </c>
      <c r="P1118" s="138">
        <f>O1118*H1118</f>
        <v>0</v>
      </c>
      <c r="Q1118" s="138">
        <v>1.6379999999999999E-2</v>
      </c>
      <c r="R1118" s="138">
        <f>Q1118*H1118</f>
        <v>0.25389</v>
      </c>
      <c r="S1118" s="138">
        <v>0</v>
      </c>
      <c r="T1118" s="139">
        <f>S1118*H1118</f>
        <v>0</v>
      </c>
      <c r="AR1118" s="140" t="s">
        <v>250</v>
      </c>
      <c r="AT1118" s="140" t="s">
        <v>148</v>
      </c>
      <c r="AU1118" s="140" t="s">
        <v>92</v>
      </c>
      <c r="AY1118" s="18" t="s">
        <v>146</v>
      </c>
      <c r="BE1118" s="141">
        <f>IF(N1118="základní",J1118,0)</f>
        <v>0</v>
      </c>
      <c r="BF1118" s="141">
        <f>IF(N1118="snížená",J1118,0)</f>
        <v>0</v>
      </c>
      <c r="BG1118" s="141">
        <f>IF(N1118="zákl. přenesená",J1118,0)</f>
        <v>0</v>
      </c>
      <c r="BH1118" s="141">
        <f>IF(N1118="sníž. přenesená",J1118,0)</f>
        <v>0</v>
      </c>
      <c r="BI1118" s="141">
        <f>IF(N1118="nulová",J1118,0)</f>
        <v>0</v>
      </c>
      <c r="BJ1118" s="18" t="s">
        <v>90</v>
      </c>
      <c r="BK1118" s="141">
        <f>ROUND(I1118*H1118,2)</f>
        <v>0</v>
      </c>
      <c r="BL1118" s="18" t="s">
        <v>250</v>
      </c>
      <c r="BM1118" s="140" t="s">
        <v>1696</v>
      </c>
    </row>
    <row r="1119" spans="2:65" s="1" customFormat="1" ht="11.25">
      <c r="B1119" s="34"/>
      <c r="D1119" s="142" t="s">
        <v>155</v>
      </c>
      <c r="F1119" s="143" t="s">
        <v>1697</v>
      </c>
      <c r="I1119" s="144"/>
      <c r="L1119" s="34"/>
      <c r="M1119" s="145"/>
      <c r="T1119" s="55"/>
      <c r="AT1119" s="18" t="s">
        <v>155</v>
      </c>
      <c r="AU1119" s="18" t="s">
        <v>92</v>
      </c>
    </row>
    <row r="1120" spans="2:65" s="12" customFormat="1" ht="11.25">
      <c r="B1120" s="148"/>
      <c r="D1120" s="146" t="s">
        <v>159</v>
      </c>
      <c r="E1120" s="149" t="s">
        <v>44</v>
      </c>
      <c r="F1120" s="150" t="s">
        <v>275</v>
      </c>
      <c r="H1120" s="149" t="s">
        <v>44</v>
      </c>
      <c r="I1120" s="151"/>
      <c r="L1120" s="148"/>
      <c r="M1120" s="152"/>
      <c r="T1120" s="153"/>
      <c r="AT1120" s="149" t="s">
        <v>159</v>
      </c>
      <c r="AU1120" s="149" t="s">
        <v>92</v>
      </c>
      <c r="AV1120" s="12" t="s">
        <v>90</v>
      </c>
      <c r="AW1120" s="12" t="s">
        <v>42</v>
      </c>
      <c r="AX1120" s="12" t="s">
        <v>82</v>
      </c>
      <c r="AY1120" s="149" t="s">
        <v>146</v>
      </c>
    </row>
    <row r="1121" spans="2:65" s="12" customFormat="1" ht="11.25">
      <c r="B1121" s="148"/>
      <c r="D1121" s="146" t="s">
        <v>159</v>
      </c>
      <c r="E1121" s="149" t="s">
        <v>44</v>
      </c>
      <c r="F1121" s="150" t="s">
        <v>1698</v>
      </c>
      <c r="H1121" s="149" t="s">
        <v>44</v>
      </c>
      <c r="I1121" s="151"/>
      <c r="L1121" s="148"/>
      <c r="M1121" s="152"/>
      <c r="T1121" s="153"/>
      <c r="AT1121" s="149" t="s">
        <v>159</v>
      </c>
      <c r="AU1121" s="149" t="s">
        <v>92</v>
      </c>
      <c r="AV1121" s="12" t="s">
        <v>90</v>
      </c>
      <c r="AW1121" s="12" t="s">
        <v>42</v>
      </c>
      <c r="AX1121" s="12" t="s">
        <v>82</v>
      </c>
      <c r="AY1121" s="149" t="s">
        <v>146</v>
      </c>
    </row>
    <row r="1122" spans="2:65" s="13" customFormat="1" ht="11.25">
      <c r="B1122" s="154"/>
      <c r="D1122" s="146" t="s">
        <v>159</v>
      </c>
      <c r="E1122" s="155" t="s">
        <v>44</v>
      </c>
      <c r="F1122" s="156" t="s">
        <v>551</v>
      </c>
      <c r="H1122" s="157">
        <v>15.5</v>
      </c>
      <c r="I1122" s="158"/>
      <c r="L1122" s="154"/>
      <c r="M1122" s="159"/>
      <c r="T1122" s="160"/>
      <c r="AT1122" s="155" t="s">
        <v>159</v>
      </c>
      <c r="AU1122" s="155" t="s">
        <v>92</v>
      </c>
      <c r="AV1122" s="13" t="s">
        <v>92</v>
      </c>
      <c r="AW1122" s="13" t="s">
        <v>42</v>
      </c>
      <c r="AX1122" s="13" t="s">
        <v>90</v>
      </c>
      <c r="AY1122" s="155" t="s">
        <v>146</v>
      </c>
    </row>
    <row r="1123" spans="2:65" s="1" customFormat="1" ht="16.5" customHeight="1">
      <c r="B1123" s="34"/>
      <c r="C1123" s="129" t="s">
        <v>1699</v>
      </c>
      <c r="D1123" s="129" t="s">
        <v>148</v>
      </c>
      <c r="E1123" s="130" t="s">
        <v>561</v>
      </c>
      <c r="F1123" s="131" t="s">
        <v>562</v>
      </c>
      <c r="G1123" s="132" t="s">
        <v>381</v>
      </c>
      <c r="H1123" s="133">
        <v>28</v>
      </c>
      <c r="I1123" s="134"/>
      <c r="J1123" s="135">
        <f>ROUND(I1123*H1123,2)</f>
        <v>0</v>
      </c>
      <c r="K1123" s="131" t="s">
        <v>152</v>
      </c>
      <c r="L1123" s="34"/>
      <c r="M1123" s="136" t="s">
        <v>44</v>
      </c>
      <c r="N1123" s="137" t="s">
        <v>53</v>
      </c>
      <c r="P1123" s="138">
        <f>O1123*H1123</f>
        <v>0</v>
      </c>
      <c r="Q1123" s="138">
        <v>2.4E-2</v>
      </c>
      <c r="R1123" s="138">
        <f>Q1123*H1123</f>
        <v>0.67200000000000004</v>
      </c>
      <c r="S1123" s="138">
        <v>0</v>
      </c>
      <c r="T1123" s="139">
        <f>S1123*H1123</f>
        <v>0</v>
      </c>
      <c r="AR1123" s="140" t="s">
        <v>250</v>
      </c>
      <c r="AT1123" s="140" t="s">
        <v>148</v>
      </c>
      <c r="AU1123" s="140" t="s">
        <v>92</v>
      </c>
      <c r="AY1123" s="18" t="s">
        <v>146</v>
      </c>
      <c r="BE1123" s="141">
        <f>IF(N1123="základní",J1123,0)</f>
        <v>0</v>
      </c>
      <c r="BF1123" s="141">
        <f>IF(N1123="snížená",J1123,0)</f>
        <v>0</v>
      </c>
      <c r="BG1123" s="141">
        <f>IF(N1123="zákl. přenesená",J1123,0)</f>
        <v>0</v>
      </c>
      <c r="BH1123" s="141">
        <f>IF(N1123="sníž. přenesená",J1123,0)</f>
        <v>0</v>
      </c>
      <c r="BI1123" s="141">
        <f>IF(N1123="nulová",J1123,0)</f>
        <v>0</v>
      </c>
      <c r="BJ1123" s="18" t="s">
        <v>90</v>
      </c>
      <c r="BK1123" s="141">
        <f>ROUND(I1123*H1123,2)</f>
        <v>0</v>
      </c>
      <c r="BL1123" s="18" t="s">
        <v>250</v>
      </c>
      <c r="BM1123" s="140" t="s">
        <v>1700</v>
      </c>
    </row>
    <row r="1124" spans="2:65" s="1" customFormat="1" ht="11.25">
      <c r="B1124" s="34"/>
      <c r="D1124" s="142" t="s">
        <v>155</v>
      </c>
      <c r="F1124" s="143" t="s">
        <v>564</v>
      </c>
      <c r="I1124" s="144"/>
      <c r="L1124" s="34"/>
      <c r="M1124" s="145"/>
      <c r="T1124" s="55"/>
      <c r="AT1124" s="18" t="s">
        <v>155</v>
      </c>
      <c r="AU1124" s="18" t="s">
        <v>92</v>
      </c>
    </row>
    <row r="1125" spans="2:65" s="1" customFormat="1" ht="19.5">
      <c r="B1125" s="34"/>
      <c r="D1125" s="146" t="s">
        <v>157</v>
      </c>
      <c r="F1125" s="147" t="s">
        <v>1701</v>
      </c>
      <c r="I1125" s="144"/>
      <c r="L1125" s="34"/>
      <c r="M1125" s="145"/>
      <c r="T1125" s="55"/>
      <c r="AT1125" s="18" t="s">
        <v>157</v>
      </c>
      <c r="AU1125" s="18" t="s">
        <v>92</v>
      </c>
    </row>
    <row r="1126" spans="2:65" s="12" customFormat="1" ht="11.25">
      <c r="B1126" s="148"/>
      <c r="D1126" s="146" t="s">
        <v>159</v>
      </c>
      <c r="E1126" s="149" t="s">
        <v>44</v>
      </c>
      <c r="F1126" s="150" t="s">
        <v>275</v>
      </c>
      <c r="H1126" s="149" t="s">
        <v>44</v>
      </c>
      <c r="I1126" s="151"/>
      <c r="L1126" s="148"/>
      <c r="M1126" s="152"/>
      <c r="T1126" s="153"/>
      <c r="AT1126" s="149" t="s">
        <v>159</v>
      </c>
      <c r="AU1126" s="149" t="s">
        <v>92</v>
      </c>
      <c r="AV1126" s="12" t="s">
        <v>90</v>
      </c>
      <c r="AW1126" s="12" t="s">
        <v>42</v>
      </c>
      <c r="AX1126" s="12" t="s">
        <v>82</v>
      </c>
      <c r="AY1126" s="149" t="s">
        <v>146</v>
      </c>
    </row>
    <row r="1127" spans="2:65" s="12" customFormat="1" ht="11.25">
      <c r="B1127" s="148"/>
      <c r="D1127" s="146" t="s">
        <v>159</v>
      </c>
      <c r="E1127" s="149" t="s">
        <v>44</v>
      </c>
      <c r="F1127" s="150" t="s">
        <v>1702</v>
      </c>
      <c r="H1127" s="149" t="s">
        <v>44</v>
      </c>
      <c r="I1127" s="151"/>
      <c r="L1127" s="148"/>
      <c r="M1127" s="152"/>
      <c r="T1127" s="153"/>
      <c r="AT1127" s="149" t="s">
        <v>159</v>
      </c>
      <c r="AU1127" s="149" t="s">
        <v>92</v>
      </c>
      <c r="AV1127" s="12" t="s">
        <v>90</v>
      </c>
      <c r="AW1127" s="12" t="s">
        <v>42</v>
      </c>
      <c r="AX1127" s="12" t="s">
        <v>82</v>
      </c>
      <c r="AY1127" s="149" t="s">
        <v>146</v>
      </c>
    </row>
    <row r="1128" spans="2:65" s="13" customFormat="1" ht="11.25">
      <c r="B1128" s="154"/>
      <c r="D1128" s="146" t="s">
        <v>159</v>
      </c>
      <c r="E1128" s="155" t="s">
        <v>44</v>
      </c>
      <c r="F1128" s="156" t="s">
        <v>566</v>
      </c>
      <c r="H1128" s="157">
        <v>2</v>
      </c>
      <c r="I1128" s="158"/>
      <c r="L1128" s="154"/>
      <c r="M1128" s="159"/>
      <c r="T1128" s="160"/>
      <c r="AT1128" s="155" t="s">
        <v>159</v>
      </c>
      <c r="AU1128" s="155" t="s">
        <v>92</v>
      </c>
      <c r="AV1128" s="13" t="s">
        <v>92</v>
      </c>
      <c r="AW1128" s="13" t="s">
        <v>42</v>
      </c>
      <c r="AX1128" s="13" t="s">
        <v>82</v>
      </c>
      <c r="AY1128" s="155" t="s">
        <v>146</v>
      </c>
    </row>
    <row r="1129" spans="2:65" s="13" customFormat="1" ht="11.25">
      <c r="B1129" s="154"/>
      <c r="D1129" s="146" t="s">
        <v>159</v>
      </c>
      <c r="E1129" s="155" t="s">
        <v>44</v>
      </c>
      <c r="F1129" s="156" t="s">
        <v>395</v>
      </c>
      <c r="H1129" s="157">
        <v>1</v>
      </c>
      <c r="I1129" s="158"/>
      <c r="L1129" s="154"/>
      <c r="M1129" s="159"/>
      <c r="T1129" s="160"/>
      <c r="AT1129" s="155" t="s">
        <v>159</v>
      </c>
      <c r="AU1129" s="155" t="s">
        <v>92</v>
      </c>
      <c r="AV1129" s="13" t="s">
        <v>92</v>
      </c>
      <c r="AW1129" s="13" t="s">
        <v>42</v>
      </c>
      <c r="AX1129" s="13" t="s">
        <v>82</v>
      </c>
      <c r="AY1129" s="155" t="s">
        <v>146</v>
      </c>
    </row>
    <row r="1130" spans="2:65" s="13" customFormat="1" ht="11.25">
      <c r="B1130" s="154"/>
      <c r="D1130" s="146" t="s">
        <v>159</v>
      </c>
      <c r="E1130" s="155" t="s">
        <v>44</v>
      </c>
      <c r="F1130" s="156" t="s">
        <v>558</v>
      </c>
      <c r="H1130" s="157">
        <v>1</v>
      </c>
      <c r="I1130" s="158"/>
      <c r="L1130" s="154"/>
      <c r="M1130" s="159"/>
      <c r="T1130" s="160"/>
      <c r="AT1130" s="155" t="s">
        <v>159</v>
      </c>
      <c r="AU1130" s="155" t="s">
        <v>92</v>
      </c>
      <c r="AV1130" s="13" t="s">
        <v>92</v>
      </c>
      <c r="AW1130" s="13" t="s">
        <v>42</v>
      </c>
      <c r="AX1130" s="13" t="s">
        <v>82</v>
      </c>
      <c r="AY1130" s="155" t="s">
        <v>146</v>
      </c>
    </row>
    <row r="1131" spans="2:65" s="13" customFormat="1" ht="11.25">
      <c r="B1131" s="154"/>
      <c r="D1131" s="146" t="s">
        <v>159</v>
      </c>
      <c r="E1131" s="155" t="s">
        <v>44</v>
      </c>
      <c r="F1131" s="156" t="s">
        <v>567</v>
      </c>
      <c r="H1131" s="157">
        <v>2</v>
      </c>
      <c r="I1131" s="158"/>
      <c r="L1131" s="154"/>
      <c r="M1131" s="159"/>
      <c r="T1131" s="160"/>
      <c r="AT1131" s="155" t="s">
        <v>159</v>
      </c>
      <c r="AU1131" s="155" t="s">
        <v>92</v>
      </c>
      <c r="AV1131" s="13" t="s">
        <v>92</v>
      </c>
      <c r="AW1131" s="13" t="s">
        <v>42</v>
      </c>
      <c r="AX1131" s="13" t="s">
        <v>82</v>
      </c>
      <c r="AY1131" s="155" t="s">
        <v>146</v>
      </c>
    </row>
    <row r="1132" spans="2:65" s="13" customFormat="1" ht="11.25">
      <c r="B1132" s="154"/>
      <c r="D1132" s="146" t="s">
        <v>159</v>
      </c>
      <c r="E1132" s="155" t="s">
        <v>44</v>
      </c>
      <c r="F1132" s="156" t="s">
        <v>492</v>
      </c>
      <c r="H1132" s="157">
        <v>1</v>
      </c>
      <c r="I1132" s="158"/>
      <c r="L1132" s="154"/>
      <c r="M1132" s="159"/>
      <c r="T1132" s="160"/>
      <c r="AT1132" s="155" t="s">
        <v>159</v>
      </c>
      <c r="AU1132" s="155" t="s">
        <v>92</v>
      </c>
      <c r="AV1132" s="13" t="s">
        <v>92</v>
      </c>
      <c r="AW1132" s="13" t="s">
        <v>42</v>
      </c>
      <c r="AX1132" s="13" t="s">
        <v>82</v>
      </c>
      <c r="AY1132" s="155" t="s">
        <v>146</v>
      </c>
    </row>
    <row r="1133" spans="2:65" s="13" customFormat="1" ht="11.25">
      <c r="B1133" s="154"/>
      <c r="D1133" s="146" t="s">
        <v>159</v>
      </c>
      <c r="E1133" s="155" t="s">
        <v>44</v>
      </c>
      <c r="F1133" s="156" t="s">
        <v>568</v>
      </c>
      <c r="H1133" s="157">
        <v>1</v>
      </c>
      <c r="I1133" s="158"/>
      <c r="L1133" s="154"/>
      <c r="M1133" s="159"/>
      <c r="T1133" s="160"/>
      <c r="AT1133" s="155" t="s">
        <v>159</v>
      </c>
      <c r="AU1133" s="155" t="s">
        <v>92</v>
      </c>
      <c r="AV1133" s="13" t="s">
        <v>92</v>
      </c>
      <c r="AW1133" s="13" t="s">
        <v>42</v>
      </c>
      <c r="AX1133" s="13" t="s">
        <v>82</v>
      </c>
      <c r="AY1133" s="155" t="s">
        <v>146</v>
      </c>
    </row>
    <row r="1134" spans="2:65" s="13" customFormat="1" ht="11.25">
      <c r="B1134" s="154"/>
      <c r="D1134" s="146" t="s">
        <v>159</v>
      </c>
      <c r="E1134" s="155" t="s">
        <v>44</v>
      </c>
      <c r="F1134" s="156" t="s">
        <v>493</v>
      </c>
      <c r="H1134" s="157">
        <v>1</v>
      </c>
      <c r="I1134" s="158"/>
      <c r="L1134" s="154"/>
      <c r="M1134" s="159"/>
      <c r="T1134" s="160"/>
      <c r="AT1134" s="155" t="s">
        <v>159</v>
      </c>
      <c r="AU1134" s="155" t="s">
        <v>92</v>
      </c>
      <c r="AV1134" s="13" t="s">
        <v>92</v>
      </c>
      <c r="AW1134" s="13" t="s">
        <v>42</v>
      </c>
      <c r="AX1134" s="13" t="s">
        <v>82</v>
      </c>
      <c r="AY1134" s="155" t="s">
        <v>146</v>
      </c>
    </row>
    <row r="1135" spans="2:65" s="13" customFormat="1" ht="11.25">
      <c r="B1135" s="154"/>
      <c r="D1135" s="146" t="s">
        <v>159</v>
      </c>
      <c r="E1135" s="155" t="s">
        <v>44</v>
      </c>
      <c r="F1135" s="156" t="s">
        <v>569</v>
      </c>
      <c r="H1135" s="157">
        <v>3</v>
      </c>
      <c r="I1135" s="158"/>
      <c r="L1135" s="154"/>
      <c r="M1135" s="159"/>
      <c r="T1135" s="160"/>
      <c r="AT1135" s="155" t="s">
        <v>159</v>
      </c>
      <c r="AU1135" s="155" t="s">
        <v>92</v>
      </c>
      <c r="AV1135" s="13" t="s">
        <v>92</v>
      </c>
      <c r="AW1135" s="13" t="s">
        <v>42</v>
      </c>
      <c r="AX1135" s="13" t="s">
        <v>82</v>
      </c>
      <c r="AY1135" s="155" t="s">
        <v>146</v>
      </c>
    </row>
    <row r="1136" spans="2:65" s="13" customFormat="1" ht="11.25">
      <c r="B1136" s="154"/>
      <c r="D1136" s="146" t="s">
        <v>159</v>
      </c>
      <c r="E1136" s="155" t="s">
        <v>44</v>
      </c>
      <c r="F1136" s="156" t="s">
        <v>570</v>
      </c>
      <c r="H1136" s="157">
        <v>2</v>
      </c>
      <c r="I1136" s="158"/>
      <c r="L1136" s="154"/>
      <c r="M1136" s="159"/>
      <c r="T1136" s="160"/>
      <c r="AT1136" s="155" t="s">
        <v>159</v>
      </c>
      <c r="AU1136" s="155" t="s">
        <v>92</v>
      </c>
      <c r="AV1136" s="13" t="s">
        <v>92</v>
      </c>
      <c r="AW1136" s="13" t="s">
        <v>42</v>
      </c>
      <c r="AX1136" s="13" t="s">
        <v>82</v>
      </c>
      <c r="AY1136" s="155" t="s">
        <v>146</v>
      </c>
    </row>
    <row r="1137" spans="2:65" s="13" customFormat="1" ht="11.25">
      <c r="B1137" s="154"/>
      <c r="D1137" s="146" t="s">
        <v>159</v>
      </c>
      <c r="E1137" s="155" t="s">
        <v>44</v>
      </c>
      <c r="F1137" s="156" t="s">
        <v>405</v>
      </c>
      <c r="H1137" s="157">
        <v>1</v>
      </c>
      <c r="I1137" s="158"/>
      <c r="L1137" s="154"/>
      <c r="M1137" s="159"/>
      <c r="T1137" s="160"/>
      <c r="AT1137" s="155" t="s">
        <v>159</v>
      </c>
      <c r="AU1137" s="155" t="s">
        <v>92</v>
      </c>
      <c r="AV1137" s="13" t="s">
        <v>92</v>
      </c>
      <c r="AW1137" s="13" t="s">
        <v>42</v>
      </c>
      <c r="AX1137" s="13" t="s">
        <v>82</v>
      </c>
      <c r="AY1137" s="155" t="s">
        <v>146</v>
      </c>
    </row>
    <row r="1138" spans="2:65" s="13" customFormat="1" ht="11.25">
      <c r="B1138" s="154"/>
      <c r="D1138" s="146" t="s">
        <v>159</v>
      </c>
      <c r="E1138" s="155" t="s">
        <v>44</v>
      </c>
      <c r="F1138" s="156" t="s">
        <v>396</v>
      </c>
      <c r="H1138" s="157">
        <v>1</v>
      </c>
      <c r="I1138" s="158"/>
      <c r="L1138" s="154"/>
      <c r="M1138" s="159"/>
      <c r="T1138" s="160"/>
      <c r="AT1138" s="155" t="s">
        <v>159</v>
      </c>
      <c r="AU1138" s="155" t="s">
        <v>92</v>
      </c>
      <c r="AV1138" s="13" t="s">
        <v>92</v>
      </c>
      <c r="AW1138" s="13" t="s">
        <v>42</v>
      </c>
      <c r="AX1138" s="13" t="s">
        <v>82</v>
      </c>
      <c r="AY1138" s="155" t="s">
        <v>146</v>
      </c>
    </row>
    <row r="1139" spans="2:65" s="13" customFormat="1" ht="11.25">
      <c r="B1139" s="154"/>
      <c r="D1139" s="146" t="s">
        <v>159</v>
      </c>
      <c r="E1139" s="155" t="s">
        <v>44</v>
      </c>
      <c r="F1139" s="156" t="s">
        <v>571</v>
      </c>
      <c r="H1139" s="157">
        <v>1</v>
      </c>
      <c r="I1139" s="158"/>
      <c r="L1139" s="154"/>
      <c r="M1139" s="159"/>
      <c r="T1139" s="160"/>
      <c r="AT1139" s="155" t="s">
        <v>159</v>
      </c>
      <c r="AU1139" s="155" t="s">
        <v>92</v>
      </c>
      <c r="AV1139" s="13" t="s">
        <v>92</v>
      </c>
      <c r="AW1139" s="13" t="s">
        <v>42</v>
      </c>
      <c r="AX1139" s="13" t="s">
        <v>82</v>
      </c>
      <c r="AY1139" s="155" t="s">
        <v>146</v>
      </c>
    </row>
    <row r="1140" spans="2:65" s="13" customFormat="1" ht="11.25">
      <c r="B1140" s="154"/>
      <c r="D1140" s="146" t="s">
        <v>159</v>
      </c>
      <c r="E1140" s="155" t="s">
        <v>44</v>
      </c>
      <c r="F1140" s="156" t="s">
        <v>572</v>
      </c>
      <c r="H1140" s="157">
        <v>2</v>
      </c>
      <c r="I1140" s="158"/>
      <c r="L1140" s="154"/>
      <c r="M1140" s="159"/>
      <c r="T1140" s="160"/>
      <c r="AT1140" s="155" t="s">
        <v>159</v>
      </c>
      <c r="AU1140" s="155" t="s">
        <v>92</v>
      </c>
      <c r="AV1140" s="13" t="s">
        <v>92</v>
      </c>
      <c r="AW1140" s="13" t="s">
        <v>42</v>
      </c>
      <c r="AX1140" s="13" t="s">
        <v>82</v>
      </c>
      <c r="AY1140" s="155" t="s">
        <v>146</v>
      </c>
    </row>
    <row r="1141" spans="2:65" s="13" customFormat="1" ht="11.25">
      <c r="B1141" s="154"/>
      <c r="D1141" s="146" t="s">
        <v>159</v>
      </c>
      <c r="E1141" s="155" t="s">
        <v>44</v>
      </c>
      <c r="F1141" s="156" t="s">
        <v>573</v>
      </c>
      <c r="H1141" s="157">
        <v>1</v>
      </c>
      <c r="I1141" s="158"/>
      <c r="L1141" s="154"/>
      <c r="M1141" s="159"/>
      <c r="T1141" s="160"/>
      <c r="AT1141" s="155" t="s">
        <v>159</v>
      </c>
      <c r="AU1141" s="155" t="s">
        <v>92</v>
      </c>
      <c r="AV1141" s="13" t="s">
        <v>92</v>
      </c>
      <c r="AW1141" s="13" t="s">
        <v>42</v>
      </c>
      <c r="AX1141" s="13" t="s">
        <v>82</v>
      </c>
      <c r="AY1141" s="155" t="s">
        <v>146</v>
      </c>
    </row>
    <row r="1142" spans="2:65" s="13" customFormat="1" ht="11.25">
      <c r="B1142" s="154"/>
      <c r="D1142" s="146" t="s">
        <v>159</v>
      </c>
      <c r="E1142" s="155" t="s">
        <v>44</v>
      </c>
      <c r="F1142" s="156" t="s">
        <v>574</v>
      </c>
      <c r="H1142" s="157">
        <v>2</v>
      </c>
      <c r="I1142" s="158"/>
      <c r="L1142" s="154"/>
      <c r="M1142" s="159"/>
      <c r="T1142" s="160"/>
      <c r="AT1142" s="155" t="s">
        <v>159</v>
      </c>
      <c r="AU1142" s="155" t="s">
        <v>92</v>
      </c>
      <c r="AV1142" s="13" t="s">
        <v>92</v>
      </c>
      <c r="AW1142" s="13" t="s">
        <v>42</v>
      </c>
      <c r="AX1142" s="13" t="s">
        <v>82</v>
      </c>
      <c r="AY1142" s="155" t="s">
        <v>146</v>
      </c>
    </row>
    <row r="1143" spans="2:65" s="13" customFormat="1" ht="11.25">
      <c r="B1143" s="154"/>
      <c r="D1143" s="146" t="s">
        <v>159</v>
      </c>
      <c r="E1143" s="155" t="s">
        <v>44</v>
      </c>
      <c r="F1143" s="156" t="s">
        <v>575</v>
      </c>
      <c r="H1143" s="157">
        <v>1</v>
      </c>
      <c r="I1143" s="158"/>
      <c r="L1143" s="154"/>
      <c r="M1143" s="159"/>
      <c r="T1143" s="160"/>
      <c r="AT1143" s="155" t="s">
        <v>159</v>
      </c>
      <c r="AU1143" s="155" t="s">
        <v>92</v>
      </c>
      <c r="AV1143" s="13" t="s">
        <v>92</v>
      </c>
      <c r="AW1143" s="13" t="s">
        <v>42</v>
      </c>
      <c r="AX1143" s="13" t="s">
        <v>82</v>
      </c>
      <c r="AY1143" s="155" t="s">
        <v>146</v>
      </c>
    </row>
    <row r="1144" spans="2:65" s="13" customFormat="1" ht="11.25">
      <c r="B1144" s="154"/>
      <c r="D1144" s="146" t="s">
        <v>159</v>
      </c>
      <c r="E1144" s="155" t="s">
        <v>44</v>
      </c>
      <c r="F1144" s="156" t="s">
        <v>576</v>
      </c>
      <c r="H1144" s="157">
        <v>2</v>
      </c>
      <c r="I1144" s="158"/>
      <c r="L1144" s="154"/>
      <c r="M1144" s="159"/>
      <c r="T1144" s="160"/>
      <c r="AT1144" s="155" t="s">
        <v>159</v>
      </c>
      <c r="AU1144" s="155" t="s">
        <v>92</v>
      </c>
      <c r="AV1144" s="13" t="s">
        <v>92</v>
      </c>
      <c r="AW1144" s="13" t="s">
        <v>42</v>
      </c>
      <c r="AX1144" s="13" t="s">
        <v>82</v>
      </c>
      <c r="AY1144" s="155" t="s">
        <v>146</v>
      </c>
    </row>
    <row r="1145" spans="2:65" s="13" customFormat="1" ht="11.25">
      <c r="B1145" s="154"/>
      <c r="D1145" s="146" t="s">
        <v>159</v>
      </c>
      <c r="E1145" s="155" t="s">
        <v>44</v>
      </c>
      <c r="F1145" s="156" t="s">
        <v>577</v>
      </c>
      <c r="H1145" s="157">
        <v>3</v>
      </c>
      <c r="I1145" s="158"/>
      <c r="L1145" s="154"/>
      <c r="M1145" s="159"/>
      <c r="T1145" s="160"/>
      <c r="AT1145" s="155" t="s">
        <v>159</v>
      </c>
      <c r="AU1145" s="155" t="s">
        <v>92</v>
      </c>
      <c r="AV1145" s="13" t="s">
        <v>92</v>
      </c>
      <c r="AW1145" s="13" t="s">
        <v>42</v>
      </c>
      <c r="AX1145" s="13" t="s">
        <v>82</v>
      </c>
      <c r="AY1145" s="155" t="s">
        <v>146</v>
      </c>
    </row>
    <row r="1146" spans="2:65" s="14" customFormat="1" ht="11.25">
      <c r="B1146" s="161"/>
      <c r="D1146" s="146" t="s">
        <v>159</v>
      </c>
      <c r="E1146" s="162" t="s">
        <v>44</v>
      </c>
      <c r="F1146" s="163" t="s">
        <v>281</v>
      </c>
      <c r="H1146" s="164">
        <v>28</v>
      </c>
      <c r="I1146" s="165"/>
      <c r="L1146" s="161"/>
      <c r="M1146" s="166"/>
      <c r="T1146" s="167"/>
      <c r="AT1146" s="162" t="s">
        <v>159</v>
      </c>
      <c r="AU1146" s="162" t="s">
        <v>92</v>
      </c>
      <c r="AV1146" s="14" t="s">
        <v>153</v>
      </c>
      <c r="AW1146" s="14" t="s">
        <v>42</v>
      </c>
      <c r="AX1146" s="14" t="s">
        <v>90</v>
      </c>
      <c r="AY1146" s="162" t="s">
        <v>146</v>
      </c>
    </row>
    <row r="1147" spans="2:65" s="1" customFormat="1" ht="16.5" customHeight="1">
      <c r="B1147" s="34"/>
      <c r="C1147" s="129" t="s">
        <v>1703</v>
      </c>
      <c r="D1147" s="129" t="s">
        <v>148</v>
      </c>
      <c r="E1147" s="130" t="s">
        <v>579</v>
      </c>
      <c r="F1147" s="131" t="s">
        <v>580</v>
      </c>
      <c r="G1147" s="132" t="s">
        <v>381</v>
      </c>
      <c r="H1147" s="133">
        <v>1</v>
      </c>
      <c r="I1147" s="134"/>
      <c r="J1147" s="135">
        <f>ROUND(I1147*H1147,2)</f>
        <v>0</v>
      </c>
      <c r="K1147" s="131" t="s">
        <v>152</v>
      </c>
      <c r="L1147" s="34"/>
      <c r="M1147" s="136" t="s">
        <v>44</v>
      </c>
      <c r="N1147" s="137" t="s">
        <v>53</v>
      </c>
      <c r="P1147" s="138">
        <f>O1147*H1147</f>
        <v>0</v>
      </c>
      <c r="Q1147" s="138">
        <v>2.8000000000000001E-2</v>
      </c>
      <c r="R1147" s="138">
        <f>Q1147*H1147</f>
        <v>2.8000000000000001E-2</v>
      </c>
      <c r="S1147" s="138">
        <v>0</v>
      </c>
      <c r="T1147" s="139">
        <f>S1147*H1147</f>
        <v>0</v>
      </c>
      <c r="AR1147" s="140" t="s">
        <v>250</v>
      </c>
      <c r="AT1147" s="140" t="s">
        <v>148</v>
      </c>
      <c r="AU1147" s="140" t="s">
        <v>92</v>
      </c>
      <c r="AY1147" s="18" t="s">
        <v>146</v>
      </c>
      <c r="BE1147" s="141">
        <f>IF(N1147="základní",J1147,0)</f>
        <v>0</v>
      </c>
      <c r="BF1147" s="141">
        <f>IF(N1147="snížená",J1147,0)</f>
        <v>0</v>
      </c>
      <c r="BG1147" s="141">
        <f>IF(N1147="zákl. přenesená",J1147,0)</f>
        <v>0</v>
      </c>
      <c r="BH1147" s="141">
        <f>IF(N1147="sníž. přenesená",J1147,0)</f>
        <v>0</v>
      </c>
      <c r="BI1147" s="141">
        <f>IF(N1147="nulová",J1147,0)</f>
        <v>0</v>
      </c>
      <c r="BJ1147" s="18" t="s">
        <v>90</v>
      </c>
      <c r="BK1147" s="141">
        <f>ROUND(I1147*H1147,2)</f>
        <v>0</v>
      </c>
      <c r="BL1147" s="18" t="s">
        <v>250</v>
      </c>
      <c r="BM1147" s="140" t="s">
        <v>1704</v>
      </c>
    </row>
    <row r="1148" spans="2:65" s="1" customFormat="1" ht="11.25">
      <c r="B1148" s="34"/>
      <c r="D1148" s="142" t="s">
        <v>155</v>
      </c>
      <c r="F1148" s="143" t="s">
        <v>582</v>
      </c>
      <c r="I1148" s="144"/>
      <c r="L1148" s="34"/>
      <c r="M1148" s="145"/>
      <c r="T1148" s="55"/>
      <c r="AT1148" s="18" t="s">
        <v>155</v>
      </c>
      <c r="AU1148" s="18" t="s">
        <v>92</v>
      </c>
    </row>
    <row r="1149" spans="2:65" s="1" customFormat="1" ht="19.5">
      <c r="B1149" s="34"/>
      <c r="D1149" s="146" t="s">
        <v>157</v>
      </c>
      <c r="F1149" s="147" t="s">
        <v>1701</v>
      </c>
      <c r="I1149" s="144"/>
      <c r="L1149" s="34"/>
      <c r="M1149" s="145"/>
      <c r="T1149" s="55"/>
      <c r="AT1149" s="18" t="s">
        <v>157</v>
      </c>
      <c r="AU1149" s="18" t="s">
        <v>92</v>
      </c>
    </row>
    <row r="1150" spans="2:65" s="12" customFormat="1" ht="11.25">
      <c r="B1150" s="148"/>
      <c r="D1150" s="146" t="s">
        <v>159</v>
      </c>
      <c r="E1150" s="149" t="s">
        <v>44</v>
      </c>
      <c r="F1150" s="150" t="s">
        <v>275</v>
      </c>
      <c r="H1150" s="149" t="s">
        <v>44</v>
      </c>
      <c r="I1150" s="151"/>
      <c r="L1150" s="148"/>
      <c r="M1150" s="152"/>
      <c r="T1150" s="153"/>
      <c r="AT1150" s="149" t="s">
        <v>159</v>
      </c>
      <c r="AU1150" s="149" t="s">
        <v>92</v>
      </c>
      <c r="AV1150" s="12" t="s">
        <v>90</v>
      </c>
      <c r="AW1150" s="12" t="s">
        <v>42</v>
      </c>
      <c r="AX1150" s="12" t="s">
        <v>82</v>
      </c>
      <c r="AY1150" s="149" t="s">
        <v>146</v>
      </c>
    </row>
    <row r="1151" spans="2:65" s="12" customFormat="1" ht="11.25">
      <c r="B1151" s="148"/>
      <c r="D1151" s="146" t="s">
        <v>159</v>
      </c>
      <c r="E1151" s="149" t="s">
        <v>44</v>
      </c>
      <c r="F1151" s="150" t="s">
        <v>1702</v>
      </c>
      <c r="H1151" s="149" t="s">
        <v>44</v>
      </c>
      <c r="I1151" s="151"/>
      <c r="L1151" s="148"/>
      <c r="M1151" s="152"/>
      <c r="T1151" s="153"/>
      <c r="AT1151" s="149" t="s">
        <v>159</v>
      </c>
      <c r="AU1151" s="149" t="s">
        <v>92</v>
      </c>
      <c r="AV1151" s="12" t="s">
        <v>90</v>
      </c>
      <c r="AW1151" s="12" t="s">
        <v>42</v>
      </c>
      <c r="AX1151" s="12" t="s">
        <v>82</v>
      </c>
      <c r="AY1151" s="149" t="s">
        <v>146</v>
      </c>
    </row>
    <row r="1152" spans="2:65" s="13" customFormat="1" ht="11.25">
      <c r="B1152" s="154"/>
      <c r="D1152" s="146" t="s">
        <v>159</v>
      </c>
      <c r="E1152" s="155" t="s">
        <v>44</v>
      </c>
      <c r="F1152" s="156" t="s">
        <v>583</v>
      </c>
      <c r="H1152" s="157">
        <v>1</v>
      </c>
      <c r="I1152" s="158"/>
      <c r="L1152" s="154"/>
      <c r="M1152" s="159"/>
      <c r="T1152" s="160"/>
      <c r="AT1152" s="155" t="s">
        <v>159</v>
      </c>
      <c r="AU1152" s="155" t="s">
        <v>92</v>
      </c>
      <c r="AV1152" s="13" t="s">
        <v>92</v>
      </c>
      <c r="AW1152" s="13" t="s">
        <v>42</v>
      </c>
      <c r="AX1152" s="13" t="s">
        <v>90</v>
      </c>
      <c r="AY1152" s="155" t="s">
        <v>146</v>
      </c>
    </row>
    <row r="1153" spans="2:65" s="1" customFormat="1" ht="24.2" customHeight="1">
      <c r="B1153" s="34"/>
      <c r="C1153" s="129" t="s">
        <v>1705</v>
      </c>
      <c r="D1153" s="129" t="s">
        <v>148</v>
      </c>
      <c r="E1153" s="130" t="s">
        <v>1706</v>
      </c>
      <c r="F1153" s="131" t="s">
        <v>1707</v>
      </c>
      <c r="G1153" s="132" t="s">
        <v>381</v>
      </c>
      <c r="H1153" s="133">
        <v>1</v>
      </c>
      <c r="I1153" s="134"/>
      <c r="J1153" s="135">
        <f>ROUND(I1153*H1153,2)</f>
        <v>0</v>
      </c>
      <c r="K1153" s="131" t="s">
        <v>44</v>
      </c>
      <c r="L1153" s="34"/>
      <c r="M1153" s="136" t="s">
        <v>44</v>
      </c>
      <c r="N1153" s="137" t="s">
        <v>53</v>
      </c>
      <c r="P1153" s="138">
        <f>O1153*H1153</f>
        <v>0</v>
      </c>
      <c r="Q1153" s="138">
        <v>0.215</v>
      </c>
      <c r="R1153" s="138">
        <f>Q1153*H1153</f>
        <v>0.215</v>
      </c>
      <c r="S1153" s="138">
        <v>0</v>
      </c>
      <c r="T1153" s="139">
        <f>S1153*H1153</f>
        <v>0</v>
      </c>
      <c r="AR1153" s="140" t="s">
        <v>250</v>
      </c>
      <c r="AT1153" s="140" t="s">
        <v>148</v>
      </c>
      <c r="AU1153" s="140" t="s">
        <v>92</v>
      </c>
      <c r="AY1153" s="18" t="s">
        <v>146</v>
      </c>
      <c r="BE1153" s="141">
        <f>IF(N1153="základní",J1153,0)</f>
        <v>0</v>
      </c>
      <c r="BF1153" s="141">
        <f>IF(N1153="snížená",J1153,0)</f>
        <v>0</v>
      </c>
      <c r="BG1153" s="141">
        <f>IF(N1153="zákl. přenesená",J1153,0)</f>
        <v>0</v>
      </c>
      <c r="BH1153" s="141">
        <f>IF(N1153="sníž. přenesená",J1153,0)</f>
        <v>0</v>
      </c>
      <c r="BI1153" s="141">
        <f>IF(N1153="nulová",J1153,0)</f>
        <v>0</v>
      </c>
      <c r="BJ1153" s="18" t="s">
        <v>90</v>
      </c>
      <c r="BK1153" s="141">
        <f>ROUND(I1153*H1153,2)</f>
        <v>0</v>
      </c>
      <c r="BL1153" s="18" t="s">
        <v>250</v>
      </c>
      <c r="BM1153" s="140" t="s">
        <v>1708</v>
      </c>
    </row>
    <row r="1154" spans="2:65" s="12" customFormat="1" ht="11.25">
      <c r="B1154" s="148"/>
      <c r="D1154" s="146" t="s">
        <v>159</v>
      </c>
      <c r="E1154" s="149" t="s">
        <v>44</v>
      </c>
      <c r="F1154" s="150" t="s">
        <v>275</v>
      </c>
      <c r="H1154" s="149" t="s">
        <v>44</v>
      </c>
      <c r="I1154" s="151"/>
      <c r="L1154" s="148"/>
      <c r="M1154" s="152"/>
      <c r="T1154" s="153"/>
      <c r="AT1154" s="149" t="s">
        <v>159</v>
      </c>
      <c r="AU1154" s="149" t="s">
        <v>92</v>
      </c>
      <c r="AV1154" s="12" t="s">
        <v>90</v>
      </c>
      <c r="AW1154" s="12" t="s">
        <v>42</v>
      </c>
      <c r="AX1154" s="12" t="s">
        <v>82</v>
      </c>
      <c r="AY1154" s="149" t="s">
        <v>146</v>
      </c>
    </row>
    <row r="1155" spans="2:65" s="12" customFormat="1" ht="11.25">
      <c r="B1155" s="148"/>
      <c r="D1155" s="146" t="s">
        <v>159</v>
      </c>
      <c r="E1155" s="149" t="s">
        <v>44</v>
      </c>
      <c r="F1155" s="150" t="s">
        <v>1440</v>
      </c>
      <c r="H1155" s="149" t="s">
        <v>44</v>
      </c>
      <c r="I1155" s="151"/>
      <c r="L1155" s="148"/>
      <c r="M1155" s="152"/>
      <c r="T1155" s="153"/>
      <c r="AT1155" s="149" t="s">
        <v>159</v>
      </c>
      <c r="AU1155" s="149" t="s">
        <v>92</v>
      </c>
      <c r="AV1155" s="12" t="s">
        <v>90</v>
      </c>
      <c r="AW1155" s="12" t="s">
        <v>42</v>
      </c>
      <c r="AX1155" s="12" t="s">
        <v>82</v>
      </c>
      <c r="AY1155" s="149" t="s">
        <v>146</v>
      </c>
    </row>
    <row r="1156" spans="2:65" s="13" customFormat="1" ht="11.25">
      <c r="B1156" s="154"/>
      <c r="D1156" s="146" t="s">
        <v>159</v>
      </c>
      <c r="E1156" s="155" t="s">
        <v>44</v>
      </c>
      <c r="F1156" s="156" t="s">
        <v>405</v>
      </c>
      <c r="H1156" s="157">
        <v>1</v>
      </c>
      <c r="I1156" s="158"/>
      <c r="L1156" s="154"/>
      <c r="M1156" s="159"/>
      <c r="T1156" s="160"/>
      <c r="AT1156" s="155" t="s">
        <v>159</v>
      </c>
      <c r="AU1156" s="155" t="s">
        <v>92</v>
      </c>
      <c r="AV1156" s="13" t="s">
        <v>92</v>
      </c>
      <c r="AW1156" s="13" t="s">
        <v>42</v>
      </c>
      <c r="AX1156" s="13" t="s">
        <v>90</v>
      </c>
      <c r="AY1156" s="155" t="s">
        <v>146</v>
      </c>
    </row>
    <row r="1157" spans="2:65" s="1" customFormat="1" ht="24.2" customHeight="1">
      <c r="B1157" s="34"/>
      <c r="C1157" s="129" t="s">
        <v>1709</v>
      </c>
      <c r="D1157" s="129" t="s">
        <v>148</v>
      </c>
      <c r="E1157" s="130" t="s">
        <v>1710</v>
      </c>
      <c r="F1157" s="131" t="s">
        <v>1711</v>
      </c>
      <c r="G1157" s="132" t="s">
        <v>295</v>
      </c>
      <c r="H1157" s="133">
        <v>1.169</v>
      </c>
      <c r="I1157" s="134"/>
      <c r="J1157" s="135">
        <f>ROUND(I1157*H1157,2)</f>
        <v>0</v>
      </c>
      <c r="K1157" s="131" t="s">
        <v>152</v>
      </c>
      <c r="L1157" s="34"/>
      <c r="M1157" s="136" t="s">
        <v>44</v>
      </c>
      <c r="N1157" s="137" t="s">
        <v>53</v>
      </c>
      <c r="P1157" s="138">
        <f>O1157*H1157</f>
        <v>0</v>
      </c>
      <c r="Q1157" s="138">
        <v>0</v>
      </c>
      <c r="R1157" s="138">
        <f>Q1157*H1157</f>
        <v>0</v>
      </c>
      <c r="S1157" s="138">
        <v>0</v>
      </c>
      <c r="T1157" s="139">
        <f>S1157*H1157</f>
        <v>0</v>
      </c>
      <c r="AR1157" s="140" t="s">
        <v>250</v>
      </c>
      <c r="AT1157" s="140" t="s">
        <v>148</v>
      </c>
      <c r="AU1157" s="140" t="s">
        <v>92</v>
      </c>
      <c r="AY1157" s="18" t="s">
        <v>146</v>
      </c>
      <c r="BE1157" s="141">
        <f>IF(N1157="základní",J1157,0)</f>
        <v>0</v>
      </c>
      <c r="BF1157" s="141">
        <f>IF(N1157="snížená",J1157,0)</f>
        <v>0</v>
      </c>
      <c r="BG1157" s="141">
        <f>IF(N1157="zákl. přenesená",J1157,0)</f>
        <v>0</v>
      </c>
      <c r="BH1157" s="141">
        <f>IF(N1157="sníž. přenesená",J1157,0)</f>
        <v>0</v>
      </c>
      <c r="BI1157" s="141">
        <f>IF(N1157="nulová",J1157,0)</f>
        <v>0</v>
      </c>
      <c r="BJ1157" s="18" t="s">
        <v>90</v>
      </c>
      <c r="BK1157" s="141">
        <f>ROUND(I1157*H1157,2)</f>
        <v>0</v>
      </c>
      <c r="BL1157" s="18" t="s">
        <v>250</v>
      </c>
      <c r="BM1157" s="140" t="s">
        <v>1712</v>
      </c>
    </row>
    <row r="1158" spans="2:65" s="1" customFormat="1" ht="11.25">
      <c r="B1158" s="34"/>
      <c r="D1158" s="142" t="s">
        <v>155</v>
      </c>
      <c r="F1158" s="143" t="s">
        <v>1713</v>
      </c>
      <c r="I1158" s="144"/>
      <c r="L1158" s="34"/>
      <c r="M1158" s="145"/>
      <c r="T1158" s="55"/>
      <c r="AT1158" s="18" t="s">
        <v>155</v>
      </c>
      <c r="AU1158" s="18" t="s">
        <v>92</v>
      </c>
    </row>
    <row r="1159" spans="2:65" s="11" customFormat="1" ht="22.9" customHeight="1">
      <c r="B1159" s="117"/>
      <c r="D1159" s="118" t="s">
        <v>81</v>
      </c>
      <c r="E1159" s="127" t="s">
        <v>593</v>
      </c>
      <c r="F1159" s="127" t="s">
        <v>594</v>
      </c>
      <c r="I1159" s="120"/>
      <c r="J1159" s="128">
        <f>BK1159</f>
        <v>0</v>
      </c>
      <c r="L1159" s="117"/>
      <c r="M1159" s="122"/>
      <c r="P1159" s="123">
        <f>SUM(P1160:P1234)</f>
        <v>0</v>
      </c>
      <c r="R1159" s="123">
        <f>SUM(R1160:R1234)</f>
        <v>0.56393584000000008</v>
      </c>
      <c r="T1159" s="124">
        <f>SUM(T1160:T1234)</f>
        <v>0</v>
      </c>
      <c r="AR1159" s="118" t="s">
        <v>92</v>
      </c>
      <c r="AT1159" s="125" t="s">
        <v>81</v>
      </c>
      <c r="AU1159" s="125" t="s">
        <v>90</v>
      </c>
      <c r="AY1159" s="118" t="s">
        <v>146</v>
      </c>
      <c r="BK1159" s="126">
        <f>SUM(BK1160:BK1234)</f>
        <v>0</v>
      </c>
    </row>
    <row r="1160" spans="2:65" s="1" customFormat="1" ht="16.5" customHeight="1">
      <c r="B1160" s="34"/>
      <c r="C1160" s="129" t="s">
        <v>1714</v>
      </c>
      <c r="D1160" s="129" t="s">
        <v>148</v>
      </c>
      <c r="E1160" s="130" t="s">
        <v>1715</v>
      </c>
      <c r="F1160" s="131" t="s">
        <v>1716</v>
      </c>
      <c r="G1160" s="132" t="s">
        <v>192</v>
      </c>
      <c r="H1160" s="133">
        <v>21.5</v>
      </c>
      <c r="I1160" s="134"/>
      <c r="J1160" s="135">
        <f>ROUND(I1160*H1160,2)</f>
        <v>0</v>
      </c>
      <c r="K1160" s="131" t="s">
        <v>44</v>
      </c>
      <c r="L1160" s="34"/>
      <c r="M1160" s="136" t="s">
        <v>44</v>
      </c>
      <c r="N1160" s="137" t="s">
        <v>53</v>
      </c>
      <c r="P1160" s="138">
        <f>O1160*H1160</f>
        <v>0</v>
      </c>
      <c r="Q1160" s="138">
        <v>5.2999999999999998E-4</v>
      </c>
      <c r="R1160" s="138">
        <f>Q1160*H1160</f>
        <v>1.1394999999999999E-2</v>
      </c>
      <c r="S1160" s="138">
        <v>0</v>
      </c>
      <c r="T1160" s="139">
        <f>S1160*H1160</f>
        <v>0</v>
      </c>
      <c r="AR1160" s="140" t="s">
        <v>250</v>
      </c>
      <c r="AT1160" s="140" t="s">
        <v>148</v>
      </c>
      <c r="AU1160" s="140" t="s">
        <v>92</v>
      </c>
      <c r="AY1160" s="18" t="s">
        <v>146</v>
      </c>
      <c r="BE1160" s="141">
        <f>IF(N1160="základní",J1160,0)</f>
        <v>0</v>
      </c>
      <c r="BF1160" s="141">
        <f>IF(N1160="snížená",J1160,0)</f>
        <v>0</v>
      </c>
      <c r="BG1160" s="141">
        <f>IF(N1160="zákl. přenesená",J1160,0)</f>
        <v>0</v>
      </c>
      <c r="BH1160" s="141">
        <f>IF(N1160="sníž. přenesená",J1160,0)</f>
        <v>0</v>
      </c>
      <c r="BI1160" s="141">
        <f>IF(N1160="nulová",J1160,0)</f>
        <v>0</v>
      </c>
      <c r="BJ1160" s="18" t="s">
        <v>90</v>
      </c>
      <c r="BK1160" s="141">
        <f>ROUND(I1160*H1160,2)</f>
        <v>0</v>
      </c>
      <c r="BL1160" s="18" t="s">
        <v>250</v>
      </c>
      <c r="BM1160" s="140" t="s">
        <v>1717</v>
      </c>
    </row>
    <row r="1161" spans="2:65" s="12" customFormat="1" ht="11.25">
      <c r="B1161" s="148"/>
      <c r="D1161" s="146" t="s">
        <v>159</v>
      </c>
      <c r="E1161" s="149" t="s">
        <v>44</v>
      </c>
      <c r="F1161" s="150" t="s">
        <v>1718</v>
      </c>
      <c r="H1161" s="149" t="s">
        <v>44</v>
      </c>
      <c r="I1161" s="151"/>
      <c r="L1161" s="148"/>
      <c r="M1161" s="152"/>
      <c r="T1161" s="153"/>
      <c r="AT1161" s="149" t="s">
        <v>159</v>
      </c>
      <c r="AU1161" s="149" t="s">
        <v>92</v>
      </c>
      <c r="AV1161" s="12" t="s">
        <v>90</v>
      </c>
      <c r="AW1161" s="12" t="s">
        <v>42</v>
      </c>
      <c r="AX1161" s="12" t="s">
        <v>82</v>
      </c>
      <c r="AY1161" s="149" t="s">
        <v>146</v>
      </c>
    </row>
    <row r="1162" spans="2:65" s="13" customFormat="1" ht="11.25">
      <c r="B1162" s="154"/>
      <c r="D1162" s="146" t="s">
        <v>159</v>
      </c>
      <c r="E1162" s="155" t="s">
        <v>44</v>
      </c>
      <c r="F1162" s="156" t="s">
        <v>1719</v>
      </c>
      <c r="H1162" s="157">
        <v>2</v>
      </c>
      <c r="I1162" s="158"/>
      <c r="L1162" s="154"/>
      <c r="M1162" s="159"/>
      <c r="T1162" s="160"/>
      <c r="AT1162" s="155" t="s">
        <v>159</v>
      </c>
      <c r="AU1162" s="155" t="s">
        <v>92</v>
      </c>
      <c r="AV1162" s="13" t="s">
        <v>92</v>
      </c>
      <c r="AW1162" s="13" t="s">
        <v>42</v>
      </c>
      <c r="AX1162" s="13" t="s">
        <v>82</v>
      </c>
      <c r="AY1162" s="155" t="s">
        <v>146</v>
      </c>
    </row>
    <row r="1163" spans="2:65" s="13" customFormat="1" ht="11.25">
      <c r="B1163" s="154"/>
      <c r="D1163" s="146" t="s">
        <v>159</v>
      </c>
      <c r="E1163" s="155" t="s">
        <v>44</v>
      </c>
      <c r="F1163" s="156" t="s">
        <v>1720</v>
      </c>
      <c r="H1163" s="157">
        <v>2</v>
      </c>
      <c r="I1163" s="158"/>
      <c r="L1163" s="154"/>
      <c r="M1163" s="159"/>
      <c r="T1163" s="160"/>
      <c r="AT1163" s="155" t="s">
        <v>159</v>
      </c>
      <c r="AU1163" s="155" t="s">
        <v>92</v>
      </c>
      <c r="AV1163" s="13" t="s">
        <v>92</v>
      </c>
      <c r="AW1163" s="13" t="s">
        <v>42</v>
      </c>
      <c r="AX1163" s="13" t="s">
        <v>82</v>
      </c>
      <c r="AY1163" s="155" t="s">
        <v>146</v>
      </c>
    </row>
    <row r="1164" spans="2:65" s="13" customFormat="1" ht="11.25">
      <c r="B1164" s="154"/>
      <c r="D1164" s="146" t="s">
        <v>159</v>
      </c>
      <c r="E1164" s="155" t="s">
        <v>44</v>
      </c>
      <c r="F1164" s="156" t="s">
        <v>1721</v>
      </c>
      <c r="H1164" s="157">
        <v>6</v>
      </c>
      <c r="I1164" s="158"/>
      <c r="L1164" s="154"/>
      <c r="M1164" s="159"/>
      <c r="T1164" s="160"/>
      <c r="AT1164" s="155" t="s">
        <v>159</v>
      </c>
      <c r="AU1164" s="155" t="s">
        <v>92</v>
      </c>
      <c r="AV1164" s="13" t="s">
        <v>92</v>
      </c>
      <c r="AW1164" s="13" t="s">
        <v>42</v>
      </c>
      <c r="AX1164" s="13" t="s">
        <v>82</v>
      </c>
      <c r="AY1164" s="155" t="s">
        <v>146</v>
      </c>
    </row>
    <row r="1165" spans="2:65" s="13" customFormat="1" ht="11.25">
      <c r="B1165" s="154"/>
      <c r="D1165" s="146" t="s">
        <v>159</v>
      </c>
      <c r="E1165" s="155" t="s">
        <v>44</v>
      </c>
      <c r="F1165" s="156" t="s">
        <v>1722</v>
      </c>
      <c r="H1165" s="157">
        <v>3</v>
      </c>
      <c r="I1165" s="158"/>
      <c r="L1165" s="154"/>
      <c r="M1165" s="159"/>
      <c r="T1165" s="160"/>
      <c r="AT1165" s="155" t="s">
        <v>159</v>
      </c>
      <c r="AU1165" s="155" t="s">
        <v>92</v>
      </c>
      <c r="AV1165" s="13" t="s">
        <v>92</v>
      </c>
      <c r="AW1165" s="13" t="s">
        <v>42</v>
      </c>
      <c r="AX1165" s="13" t="s">
        <v>82</v>
      </c>
      <c r="AY1165" s="155" t="s">
        <v>146</v>
      </c>
    </row>
    <row r="1166" spans="2:65" s="13" customFormat="1" ht="11.25">
      <c r="B1166" s="154"/>
      <c r="D1166" s="146" t="s">
        <v>159</v>
      </c>
      <c r="E1166" s="155" t="s">
        <v>44</v>
      </c>
      <c r="F1166" s="156" t="s">
        <v>1723</v>
      </c>
      <c r="H1166" s="157">
        <v>6</v>
      </c>
      <c r="I1166" s="158"/>
      <c r="L1166" s="154"/>
      <c r="M1166" s="159"/>
      <c r="T1166" s="160"/>
      <c r="AT1166" s="155" t="s">
        <v>159</v>
      </c>
      <c r="AU1166" s="155" t="s">
        <v>92</v>
      </c>
      <c r="AV1166" s="13" t="s">
        <v>92</v>
      </c>
      <c r="AW1166" s="13" t="s">
        <v>42</v>
      </c>
      <c r="AX1166" s="13" t="s">
        <v>82</v>
      </c>
      <c r="AY1166" s="155" t="s">
        <v>146</v>
      </c>
    </row>
    <row r="1167" spans="2:65" s="13" customFormat="1" ht="11.25">
      <c r="B1167" s="154"/>
      <c r="D1167" s="146" t="s">
        <v>159</v>
      </c>
      <c r="E1167" s="155" t="s">
        <v>44</v>
      </c>
      <c r="F1167" s="156" t="s">
        <v>1724</v>
      </c>
      <c r="H1167" s="157">
        <v>2.5</v>
      </c>
      <c r="I1167" s="158"/>
      <c r="L1167" s="154"/>
      <c r="M1167" s="159"/>
      <c r="T1167" s="160"/>
      <c r="AT1167" s="155" t="s">
        <v>159</v>
      </c>
      <c r="AU1167" s="155" t="s">
        <v>92</v>
      </c>
      <c r="AV1167" s="13" t="s">
        <v>92</v>
      </c>
      <c r="AW1167" s="13" t="s">
        <v>42</v>
      </c>
      <c r="AX1167" s="13" t="s">
        <v>82</v>
      </c>
      <c r="AY1167" s="155" t="s">
        <v>146</v>
      </c>
    </row>
    <row r="1168" spans="2:65" s="14" customFormat="1" ht="11.25">
      <c r="B1168" s="161"/>
      <c r="D1168" s="146" t="s">
        <v>159</v>
      </c>
      <c r="E1168" s="162" t="s">
        <v>44</v>
      </c>
      <c r="F1168" s="163" t="s">
        <v>281</v>
      </c>
      <c r="H1168" s="164">
        <v>21.5</v>
      </c>
      <c r="I1168" s="165"/>
      <c r="L1168" s="161"/>
      <c r="M1168" s="166"/>
      <c r="T1168" s="167"/>
      <c r="AT1168" s="162" t="s">
        <v>159</v>
      </c>
      <c r="AU1168" s="162" t="s">
        <v>92</v>
      </c>
      <c r="AV1168" s="14" t="s">
        <v>153</v>
      </c>
      <c r="AW1168" s="14" t="s">
        <v>42</v>
      </c>
      <c r="AX1168" s="14" t="s">
        <v>90</v>
      </c>
      <c r="AY1168" s="162" t="s">
        <v>146</v>
      </c>
    </row>
    <row r="1169" spans="2:65" s="1" customFormat="1" ht="44.25" customHeight="1">
      <c r="B1169" s="34"/>
      <c r="C1169" s="178" t="s">
        <v>1725</v>
      </c>
      <c r="D1169" s="178" t="s">
        <v>720</v>
      </c>
      <c r="E1169" s="179" t="s">
        <v>1726</v>
      </c>
      <c r="F1169" s="180" t="s">
        <v>1727</v>
      </c>
      <c r="G1169" s="181" t="s">
        <v>381</v>
      </c>
      <c r="H1169" s="182">
        <v>1</v>
      </c>
      <c r="I1169" s="183"/>
      <c r="J1169" s="184">
        <f>ROUND(I1169*H1169,2)</f>
        <v>0</v>
      </c>
      <c r="K1169" s="180" t="s">
        <v>152</v>
      </c>
      <c r="L1169" s="185"/>
      <c r="M1169" s="186" t="s">
        <v>44</v>
      </c>
      <c r="N1169" s="187" t="s">
        <v>53</v>
      </c>
      <c r="P1169" s="138">
        <f>O1169*H1169</f>
        <v>0</v>
      </c>
      <c r="Q1169" s="138">
        <v>2.01E-2</v>
      </c>
      <c r="R1169" s="138">
        <f>Q1169*H1169</f>
        <v>2.01E-2</v>
      </c>
      <c r="S1169" s="138">
        <v>0</v>
      </c>
      <c r="T1169" s="139">
        <f>S1169*H1169</f>
        <v>0</v>
      </c>
      <c r="AR1169" s="140" t="s">
        <v>361</v>
      </c>
      <c r="AT1169" s="140" t="s">
        <v>720</v>
      </c>
      <c r="AU1169" s="140" t="s">
        <v>92</v>
      </c>
      <c r="AY1169" s="18" t="s">
        <v>146</v>
      </c>
      <c r="BE1169" s="141">
        <f>IF(N1169="základní",J1169,0)</f>
        <v>0</v>
      </c>
      <c r="BF1169" s="141">
        <f>IF(N1169="snížená",J1169,0)</f>
        <v>0</v>
      </c>
      <c r="BG1169" s="141">
        <f>IF(N1169="zákl. přenesená",J1169,0)</f>
        <v>0</v>
      </c>
      <c r="BH1169" s="141">
        <f>IF(N1169="sníž. přenesená",J1169,0)</f>
        <v>0</v>
      </c>
      <c r="BI1169" s="141">
        <f>IF(N1169="nulová",J1169,0)</f>
        <v>0</v>
      </c>
      <c r="BJ1169" s="18" t="s">
        <v>90</v>
      </c>
      <c r="BK1169" s="141">
        <f>ROUND(I1169*H1169,2)</f>
        <v>0</v>
      </c>
      <c r="BL1169" s="18" t="s">
        <v>250</v>
      </c>
      <c r="BM1169" s="140" t="s">
        <v>1728</v>
      </c>
    </row>
    <row r="1170" spans="2:65" s="12" customFormat="1" ht="11.25">
      <c r="B1170" s="148"/>
      <c r="D1170" s="146" t="s">
        <v>159</v>
      </c>
      <c r="E1170" s="149" t="s">
        <v>44</v>
      </c>
      <c r="F1170" s="150" t="s">
        <v>1718</v>
      </c>
      <c r="H1170" s="149" t="s">
        <v>44</v>
      </c>
      <c r="I1170" s="151"/>
      <c r="L1170" s="148"/>
      <c r="M1170" s="152"/>
      <c r="T1170" s="153"/>
      <c r="AT1170" s="149" t="s">
        <v>159</v>
      </c>
      <c r="AU1170" s="149" t="s">
        <v>92</v>
      </c>
      <c r="AV1170" s="12" t="s">
        <v>90</v>
      </c>
      <c r="AW1170" s="12" t="s">
        <v>42</v>
      </c>
      <c r="AX1170" s="12" t="s">
        <v>82</v>
      </c>
      <c r="AY1170" s="149" t="s">
        <v>146</v>
      </c>
    </row>
    <row r="1171" spans="2:65" s="13" customFormat="1" ht="11.25">
      <c r="B1171" s="154"/>
      <c r="D1171" s="146" t="s">
        <v>159</v>
      </c>
      <c r="E1171" s="155" t="s">
        <v>44</v>
      </c>
      <c r="F1171" s="156" t="s">
        <v>1729</v>
      </c>
      <c r="H1171" s="157">
        <v>1</v>
      </c>
      <c r="I1171" s="158"/>
      <c r="L1171" s="154"/>
      <c r="M1171" s="159"/>
      <c r="T1171" s="160"/>
      <c r="AT1171" s="155" t="s">
        <v>159</v>
      </c>
      <c r="AU1171" s="155" t="s">
        <v>92</v>
      </c>
      <c r="AV1171" s="13" t="s">
        <v>92</v>
      </c>
      <c r="AW1171" s="13" t="s">
        <v>42</v>
      </c>
      <c r="AX1171" s="13" t="s">
        <v>90</v>
      </c>
      <c r="AY1171" s="155" t="s">
        <v>146</v>
      </c>
    </row>
    <row r="1172" spans="2:65" s="1" customFormat="1" ht="37.9" customHeight="1">
      <c r="B1172" s="34"/>
      <c r="C1172" s="178" t="s">
        <v>1730</v>
      </c>
      <c r="D1172" s="178" t="s">
        <v>720</v>
      </c>
      <c r="E1172" s="179" t="s">
        <v>1731</v>
      </c>
      <c r="F1172" s="180" t="s">
        <v>1732</v>
      </c>
      <c r="G1172" s="181" t="s">
        <v>381</v>
      </c>
      <c r="H1172" s="182">
        <v>1</v>
      </c>
      <c r="I1172" s="183"/>
      <c r="J1172" s="184">
        <f>ROUND(I1172*H1172,2)</f>
        <v>0</v>
      </c>
      <c r="K1172" s="180" t="s">
        <v>44</v>
      </c>
      <c r="L1172" s="185"/>
      <c r="M1172" s="186" t="s">
        <v>44</v>
      </c>
      <c r="N1172" s="187" t="s">
        <v>53</v>
      </c>
      <c r="P1172" s="138">
        <f>O1172*H1172</f>
        <v>0</v>
      </c>
      <c r="Q1172" s="138">
        <v>2.01E-2</v>
      </c>
      <c r="R1172" s="138">
        <f>Q1172*H1172</f>
        <v>2.01E-2</v>
      </c>
      <c r="S1172" s="138">
        <v>0</v>
      </c>
      <c r="T1172" s="139">
        <f>S1172*H1172</f>
        <v>0</v>
      </c>
      <c r="AR1172" s="140" t="s">
        <v>361</v>
      </c>
      <c r="AT1172" s="140" t="s">
        <v>720</v>
      </c>
      <c r="AU1172" s="140" t="s">
        <v>92</v>
      </c>
      <c r="AY1172" s="18" t="s">
        <v>146</v>
      </c>
      <c r="BE1172" s="141">
        <f>IF(N1172="základní",J1172,0)</f>
        <v>0</v>
      </c>
      <c r="BF1172" s="141">
        <f>IF(N1172="snížená",J1172,0)</f>
        <v>0</v>
      </c>
      <c r="BG1172" s="141">
        <f>IF(N1172="zákl. přenesená",J1172,0)</f>
        <v>0</v>
      </c>
      <c r="BH1172" s="141">
        <f>IF(N1172="sníž. přenesená",J1172,0)</f>
        <v>0</v>
      </c>
      <c r="BI1172" s="141">
        <f>IF(N1172="nulová",J1172,0)</f>
        <v>0</v>
      </c>
      <c r="BJ1172" s="18" t="s">
        <v>90</v>
      </c>
      <c r="BK1172" s="141">
        <f>ROUND(I1172*H1172,2)</f>
        <v>0</v>
      </c>
      <c r="BL1172" s="18" t="s">
        <v>250</v>
      </c>
      <c r="BM1172" s="140" t="s">
        <v>1733</v>
      </c>
    </row>
    <row r="1173" spans="2:65" s="12" customFormat="1" ht="11.25">
      <c r="B1173" s="148"/>
      <c r="D1173" s="146" t="s">
        <v>159</v>
      </c>
      <c r="E1173" s="149" t="s">
        <v>44</v>
      </c>
      <c r="F1173" s="150" t="s">
        <v>1718</v>
      </c>
      <c r="H1173" s="149" t="s">
        <v>44</v>
      </c>
      <c r="I1173" s="151"/>
      <c r="L1173" s="148"/>
      <c r="M1173" s="152"/>
      <c r="T1173" s="153"/>
      <c r="AT1173" s="149" t="s">
        <v>159</v>
      </c>
      <c r="AU1173" s="149" t="s">
        <v>92</v>
      </c>
      <c r="AV1173" s="12" t="s">
        <v>90</v>
      </c>
      <c r="AW1173" s="12" t="s">
        <v>42</v>
      </c>
      <c r="AX1173" s="12" t="s">
        <v>82</v>
      </c>
      <c r="AY1173" s="149" t="s">
        <v>146</v>
      </c>
    </row>
    <row r="1174" spans="2:65" s="13" customFormat="1" ht="11.25">
      <c r="B1174" s="154"/>
      <c r="D1174" s="146" t="s">
        <v>159</v>
      </c>
      <c r="E1174" s="155" t="s">
        <v>44</v>
      </c>
      <c r="F1174" s="156" t="s">
        <v>1729</v>
      </c>
      <c r="H1174" s="157">
        <v>1</v>
      </c>
      <c r="I1174" s="158"/>
      <c r="L1174" s="154"/>
      <c r="M1174" s="159"/>
      <c r="T1174" s="160"/>
      <c r="AT1174" s="155" t="s">
        <v>159</v>
      </c>
      <c r="AU1174" s="155" t="s">
        <v>92</v>
      </c>
      <c r="AV1174" s="13" t="s">
        <v>92</v>
      </c>
      <c r="AW1174" s="13" t="s">
        <v>42</v>
      </c>
      <c r="AX1174" s="13" t="s">
        <v>90</v>
      </c>
      <c r="AY1174" s="155" t="s">
        <v>146</v>
      </c>
    </row>
    <row r="1175" spans="2:65" s="1" customFormat="1" ht="33" customHeight="1">
      <c r="B1175" s="34"/>
      <c r="C1175" s="178" t="s">
        <v>1734</v>
      </c>
      <c r="D1175" s="178" t="s">
        <v>720</v>
      </c>
      <c r="E1175" s="179" t="s">
        <v>1735</v>
      </c>
      <c r="F1175" s="180" t="s">
        <v>1736</v>
      </c>
      <c r="G1175" s="181" t="s">
        <v>381</v>
      </c>
      <c r="H1175" s="182">
        <v>4</v>
      </c>
      <c r="I1175" s="183"/>
      <c r="J1175" s="184">
        <f>ROUND(I1175*H1175,2)</f>
        <v>0</v>
      </c>
      <c r="K1175" s="180" t="s">
        <v>44</v>
      </c>
      <c r="L1175" s="185"/>
      <c r="M1175" s="186" t="s">
        <v>44</v>
      </c>
      <c r="N1175" s="187" t="s">
        <v>53</v>
      </c>
      <c r="P1175" s="138">
        <f>O1175*H1175</f>
        <v>0</v>
      </c>
      <c r="Q1175" s="138">
        <v>1.5100000000000001E-2</v>
      </c>
      <c r="R1175" s="138">
        <f>Q1175*H1175</f>
        <v>6.0400000000000002E-2</v>
      </c>
      <c r="S1175" s="138">
        <v>0</v>
      </c>
      <c r="T1175" s="139">
        <f>S1175*H1175</f>
        <v>0</v>
      </c>
      <c r="AR1175" s="140" t="s">
        <v>361</v>
      </c>
      <c r="AT1175" s="140" t="s">
        <v>720</v>
      </c>
      <c r="AU1175" s="140" t="s">
        <v>92</v>
      </c>
      <c r="AY1175" s="18" t="s">
        <v>146</v>
      </c>
      <c r="BE1175" s="141">
        <f>IF(N1175="základní",J1175,0)</f>
        <v>0</v>
      </c>
      <c r="BF1175" s="141">
        <f>IF(N1175="snížená",J1175,0)</f>
        <v>0</v>
      </c>
      <c r="BG1175" s="141">
        <f>IF(N1175="zákl. přenesená",J1175,0)</f>
        <v>0</v>
      </c>
      <c r="BH1175" s="141">
        <f>IF(N1175="sníž. přenesená",J1175,0)</f>
        <v>0</v>
      </c>
      <c r="BI1175" s="141">
        <f>IF(N1175="nulová",J1175,0)</f>
        <v>0</v>
      </c>
      <c r="BJ1175" s="18" t="s">
        <v>90</v>
      </c>
      <c r="BK1175" s="141">
        <f>ROUND(I1175*H1175,2)</f>
        <v>0</v>
      </c>
      <c r="BL1175" s="18" t="s">
        <v>250</v>
      </c>
      <c r="BM1175" s="140" t="s">
        <v>1737</v>
      </c>
    </row>
    <row r="1176" spans="2:65" s="12" customFormat="1" ht="11.25">
      <c r="B1176" s="148"/>
      <c r="D1176" s="146" t="s">
        <v>159</v>
      </c>
      <c r="E1176" s="149" t="s">
        <v>44</v>
      </c>
      <c r="F1176" s="150" t="s">
        <v>1718</v>
      </c>
      <c r="H1176" s="149" t="s">
        <v>44</v>
      </c>
      <c r="I1176" s="151"/>
      <c r="L1176" s="148"/>
      <c r="M1176" s="152"/>
      <c r="T1176" s="153"/>
      <c r="AT1176" s="149" t="s">
        <v>159</v>
      </c>
      <c r="AU1176" s="149" t="s">
        <v>92</v>
      </c>
      <c r="AV1176" s="12" t="s">
        <v>90</v>
      </c>
      <c r="AW1176" s="12" t="s">
        <v>42</v>
      </c>
      <c r="AX1176" s="12" t="s">
        <v>82</v>
      </c>
      <c r="AY1176" s="149" t="s">
        <v>146</v>
      </c>
    </row>
    <row r="1177" spans="2:65" s="13" customFormat="1" ht="11.25">
      <c r="B1177" s="154"/>
      <c r="D1177" s="146" t="s">
        <v>159</v>
      </c>
      <c r="E1177" s="155" t="s">
        <v>44</v>
      </c>
      <c r="F1177" s="156" t="s">
        <v>1738</v>
      </c>
      <c r="H1177" s="157">
        <v>4</v>
      </c>
      <c r="I1177" s="158"/>
      <c r="L1177" s="154"/>
      <c r="M1177" s="159"/>
      <c r="T1177" s="160"/>
      <c r="AT1177" s="155" t="s">
        <v>159</v>
      </c>
      <c r="AU1177" s="155" t="s">
        <v>92</v>
      </c>
      <c r="AV1177" s="13" t="s">
        <v>92</v>
      </c>
      <c r="AW1177" s="13" t="s">
        <v>42</v>
      </c>
      <c r="AX1177" s="13" t="s">
        <v>90</v>
      </c>
      <c r="AY1177" s="155" t="s">
        <v>146</v>
      </c>
    </row>
    <row r="1178" spans="2:65" s="1" customFormat="1" ht="37.9" customHeight="1">
      <c r="B1178" s="34"/>
      <c r="C1178" s="178" t="s">
        <v>1739</v>
      </c>
      <c r="D1178" s="178" t="s">
        <v>720</v>
      </c>
      <c r="E1178" s="179" t="s">
        <v>1740</v>
      </c>
      <c r="F1178" s="180" t="s">
        <v>1741</v>
      </c>
      <c r="G1178" s="181" t="s">
        <v>381</v>
      </c>
      <c r="H1178" s="182">
        <v>2</v>
      </c>
      <c r="I1178" s="183"/>
      <c r="J1178" s="184">
        <f>ROUND(I1178*H1178,2)</f>
        <v>0</v>
      </c>
      <c r="K1178" s="180" t="s">
        <v>44</v>
      </c>
      <c r="L1178" s="185"/>
      <c r="M1178" s="186" t="s">
        <v>44</v>
      </c>
      <c r="N1178" s="187" t="s">
        <v>53</v>
      </c>
      <c r="P1178" s="138">
        <f>O1178*H1178</f>
        <v>0</v>
      </c>
      <c r="Q1178" s="138">
        <v>1.5100000000000001E-2</v>
      </c>
      <c r="R1178" s="138">
        <f>Q1178*H1178</f>
        <v>3.0200000000000001E-2</v>
      </c>
      <c r="S1178" s="138">
        <v>0</v>
      </c>
      <c r="T1178" s="139">
        <f>S1178*H1178</f>
        <v>0</v>
      </c>
      <c r="AR1178" s="140" t="s">
        <v>361</v>
      </c>
      <c r="AT1178" s="140" t="s">
        <v>720</v>
      </c>
      <c r="AU1178" s="140" t="s">
        <v>92</v>
      </c>
      <c r="AY1178" s="18" t="s">
        <v>146</v>
      </c>
      <c r="BE1178" s="141">
        <f>IF(N1178="základní",J1178,0)</f>
        <v>0</v>
      </c>
      <c r="BF1178" s="141">
        <f>IF(N1178="snížená",J1178,0)</f>
        <v>0</v>
      </c>
      <c r="BG1178" s="141">
        <f>IF(N1178="zákl. přenesená",J1178,0)</f>
        <v>0</v>
      </c>
      <c r="BH1178" s="141">
        <f>IF(N1178="sníž. přenesená",J1178,0)</f>
        <v>0</v>
      </c>
      <c r="BI1178" s="141">
        <f>IF(N1178="nulová",J1178,0)</f>
        <v>0</v>
      </c>
      <c r="BJ1178" s="18" t="s">
        <v>90</v>
      </c>
      <c r="BK1178" s="141">
        <f>ROUND(I1178*H1178,2)</f>
        <v>0</v>
      </c>
      <c r="BL1178" s="18" t="s">
        <v>250</v>
      </c>
      <c r="BM1178" s="140" t="s">
        <v>1742</v>
      </c>
    </row>
    <row r="1179" spans="2:65" s="12" customFormat="1" ht="11.25">
      <c r="B1179" s="148"/>
      <c r="D1179" s="146" t="s">
        <v>159</v>
      </c>
      <c r="E1179" s="149" t="s">
        <v>44</v>
      </c>
      <c r="F1179" s="150" t="s">
        <v>1718</v>
      </c>
      <c r="H1179" s="149" t="s">
        <v>44</v>
      </c>
      <c r="I1179" s="151"/>
      <c r="L1179" s="148"/>
      <c r="M1179" s="152"/>
      <c r="T1179" s="153"/>
      <c r="AT1179" s="149" t="s">
        <v>159</v>
      </c>
      <c r="AU1179" s="149" t="s">
        <v>92</v>
      </c>
      <c r="AV1179" s="12" t="s">
        <v>90</v>
      </c>
      <c r="AW1179" s="12" t="s">
        <v>42</v>
      </c>
      <c r="AX1179" s="12" t="s">
        <v>82</v>
      </c>
      <c r="AY1179" s="149" t="s">
        <v>146</v>
      </c>
    </row>
    <row r="1180" spans="2:65" s="13" customFormat="1" ht="11.25">
      <c r="B1180" s="154"/>
      <c r="D1180" s="146" t="s">
        <v>159</v>
      </c>
      <c r="E1180" s="155" t="s">
        <v>44</v>
      </c>
      <c r="F1180" s="156" t="s">
        <v>1743</v>
      </c>
      <c r="H1180" s="157">
        <v>2</v>
      </c>
      <c r="I1180" s="158"/>
      <c r="L1180" s="154"/>
      <c r="M1180" s="159"/>
      <c r="T1180" s="160"/>
      <c r="AT1180" s="155" t="s">
        <v>159</v>
      </c>
      <c r="AU1180" s="155" t="s">
        <v>92</v>
      </c>
      <c r="AV1180" s="13" t="s">
        <v>92</v>
      </c>
      <c r="AW1180" s="13" t="s">
        <v>42</v>
      </c>
      <c r="AX1180" s="13" t="s">
        <v>90</v>
      </c>
      <c r="AY1180" s="155" t="s">
        <v>146</v>
      </c>
    </row>
    <row r="1181" spans="2:65" s="1" customFormat="1" ht="37.9" customHeight="1">
      <c r="B1181" s="34"/>
      <c r="C1181" s="178" t="s">
        <v>1744</v>
      </c>
      <c r="D1181" s="178" t="s">
        <v>720</v>
      </c>
      <c r="E1181" s="179" t="s">
        <v>1745</v>
      </c>
      <c r="F1181" s="180" t="s">
        <v>1746</v>
      </c>
      <c r="G1181" s="181" t="s">
        <v>381</v>
      </c>
      <c r="H1181" s="182">
        <v>1</v>
      </c>
      <c r="I1181" s="183"/>
      <c r="J1181" s="184">
        <f>ROUND(I1181*H1181,2)</f>
        <v>0</v>
      </c>
      <c r="K1181" s="180" t="s">
        <v>44</v>
      </c>
      <c r="L1181" s="185"/>
      <c r="M1181" s="186" t="s">
        <v>44</v>
      </c>
      <c r="N1181" s="187" t="s">
        <v>53</v>
      </c>
      <c r="P1181" s="138">
        <f>O1181*H1181</f>
        <v>0</v>
      </c>
      <c r="Q1181" s="138">
        <v>6.0100000000000001E-2</v>
      </c>
      <c r="R1181" s="138">
        <f>Q1181*H1181</f>
        <v>6.0100000000000001E-2</v>
      </c>
      <c r="S1181" s="138">
        <v>0</v>
      </c>
      <c r="T1181" s="139">
        <f>S1181*H1181</f>
        <v>0</v>
      </c>
      <c r="AR1181" s="140" t="s">
        <v>361</v>
      </c>
      <c r="AT1181" s="140" t="s">
        <v>720</v>
      </c>
      <c r="AU1181" s="140" t="s">
        <v>92</v>
      </c>
      <c r="AY1181" s="18" t="s">
        <v>146</v>
      </c>
      <c r="BE1181" s="141">
        <f>IF(N1181="základní",J1181,0)</f>
        <v>0</v>
      </c>
      <c r="BF1181" s="141">
        <f>IF(N1181="snížená",J1181,0)</f>
        <v>0</v>
      </c>
      <c r="BG1181" s="141">
        <f>IF(N1181="zákl. přenesená",J1181,0)</f>
        <v>0</v>
      </c>
      <c r="BH1181" s="141">
        <f>IF(N1181="sníž. přenesená",J1181,0)</f>
        <v>0</v>
      </c>
      <c r="BI1181" s="141">
        <f>IF(N1181="nulová",J1181,0)</f>
        <v>0</v>
      </c>
      <c r="BJ1181" s="18" t="s">
        <v>90</v>
      </c>
      <c r="BK1181" s="141">
        <f>ROUND(I1181*H1181,2)</f>
        <v>0</v>
      </c>
      <c r="BL1181" s="18" t="s">
        <v>250</v>
      </c>
      <c r="BM1181" s="140" t="s">
        <v>1747</v>
      </c>
    </row>
    <row r="1182" spans="2:65" s="12" customFormat="1" ht="11.25">
      <c r="B1182" s="148"/>
      <c r="D1182" s="146" t="s">
        <v>159</v>
      </c>
      <c r="E1182" s="149" t="s">
        <v>44</v>
      </c>
      <c r="F1182" s="150" t="s">
        <v>1718</v>
      </c>
      <c r="H1182" s="149" t="s">
        <v>44</v>
      </c>
      <c r="I1182" s="151"/>
      <c r="L1182" s="148"/>
      <c r="M1182" s="152"/>
      <c r="T1182" s="153"/>
      <c r="AT1182" s="149" t="s">
        <v>159</v>
      </c>
      <c r="AU1182" s="149" t="s">
        <v>92</v>
      </c>
      <c r="AV1182" s="12" t="s">
        <v>90</v>
      </c>
      <c r="AW1182" s="12" t="s">
        <v>42</v>
      </c>
      <c r="AX1182" s="12" t="s">
        <v>82</v>
      </c>
      <c r="AY1182" s="149" t="s">
        <v>146</v>
      </c>
    </row>
    <row r="1183" spans="2:65" s="13" customFormat="1" ht="11.25">
      <c r="B1183" s="154"/>
      <c r="D1183" s="146" t="s">
        <v>159</v>
      </c>
      <c r="E1183" s="155" t="s">
        <v>44</v>
      </c>
      <c r="F1183" s="156" t="s">
        <v>1729</v>
      </c>
      <c r="H1183" s="157">
        <v>1</v>
      </c>
      <c r="I1183" s="158"/>
      <c r="L1183" s="154"/>
      <c r="M1183" s="159"/>
      <c r="T1183" s="160"/>
      <c r="AT1183" s="155" t="s">
        <v>159</v>
      </c>
      <c r="AU1183" s="155" t="s">
        <v>92</v>
      </c>
      <c r="AV1183" s="13" t="s">
        <v>92</v>
      </c>
      <c r="AW1183" s="13" t="s">
        <v>42</v>
      </c>
      <c r="AX1183" s="13" t="s">
        <v>90</v>
      </c>
      <c r="AY1183" s="155" t="s">
        <v>146</v>
      </c>
    </row>
    <row r="1184" spans="2:65" s="1" customFormat="1" ht="33" customHeight="1">
      <c r="B1184" s="34"/>
      <c r="C1184" s="178" t="s">
        <v>1748</v>
      </c>
      <c r="D1184" s="178" t="s">
        <v>720</v>
      </c>
      <c r="E1184" s="179" t="s">
        <v>1749</v>
      </c>
      <c r="F1184" s="180" t="s">
        <v>1750</v>
      </c>
      <c r="G1184" s="181" t="s">
        <v>381</v>
      </c>
      <c r="H1184" s="182">
        <v>1</v>
      </c>
      <c r="I1184" s="183"/>
      <c r="J1184" s="184">
        <f>ROUND(I1184*H1184,2)</f>
        <v>0</v>
      </c>
      <c r="K1184" s="180" t="s">
        <v>44</v>
      </c>
      <c r="L1184" s="185"/>
      <c r="M1184" s="186" t="s">
        <v>44</v>
      </c>
      <c r="N1184" s="187" t="s">
        <v>53</v>
      </c>
      <c r="P1184" s="138">
        <f>O1184*H1184</f>
        <v>0</v>
      </c>
      <c r="Q1184" s="138">
        <v>2.5100000000000001E-2</v>
      </c>
      <c r="R1184" s="138">
        <f>Q1184*H1184</f>
        <v>2.5100000000000001E-2</v>
      </c>
      <c r="S1184" s="138">
        <v>0</v>
      </c>
      <c r="T1184" s="139">
        <f>S1184*H1184</f>
        <v>0</v>
      </c>
      <c r="AR1184" s="140" t="s">
        <v>361</v>
      </c>
      <c r="AT1184" s="140" t="s">
        <v>720</v>
      </c>
      <c r="AU1184" s="140" t="s">
        <v>92</v>
      </c>
      <c r="AY1184" s="18" t="s">
        <v>146</v>
      </c>
      <c r="BE1184" s="141">
        <f>IF(N1184="základní",J1184,0)</f>
        <v>0</v>
      </c>
      <c r="BF1184" s="141">
        <f>IF(N1184="snížená",J1184,0)</f>
        <v>0</v>
      </c>
      <c r="BG1184" s="141">
        <f>IF(N1184="zákl. přenesená",J1184,0)</f>
        <v>0</v>
      </c>
      <c r="BH1184" s="141">
        <f>IF(N1184="sníž. přenesená",J1184,0)</f>
        <v>0</v>
      </c>
      <c r="BI1184" s="141">
        <f>IF(N1184="nulová",J1184,0)</f>
        <v>0</v>
      </c>
      <c r="BJ1184" s="18" t="s">
        <v>90</v>
      </c>
      <c r="BK1184" s="141">
        <f>ROUND(I1184*H1184,2)</f>
        <v>0</v>
      </c>
      <c r="BL1184" s="18" t="s">
        <v>250</v>
      </c>
      <c r="BM1184" s="140" t="s">
        <v>1751</v>
      </c>
    </row>
    <row r="1185" spans="2:65" s="12" customFormat="1" ht="11.25">
      <c r="B1185" s="148"/>
      <c r="D1185" s="146" t="s">
        <v>159</v>
      </c>
      <c r="E1185" s="149" t="s">
        <v>44</v>
      </c>
      <c r="F1185" s="150" t="s">
        <v>1718</v>
      </c>
      <c r="H1185" s="149" t="s">
        <v>44</v>
      </c>
      <c r="I1185" s="151"/>
      <c r="L1185" s="148"/>
      <c r="M1185" s="152"/>
      <c r="T1185" s="153"/>
      <c r="AT1185" s="149" t="s">
        <v>159</v>
      </c>
      <c r="AU1185" s="149" t="s">
        <v>92</v>
      </c>
      <c r="AV1185" s="12" t="s">
        <v>90</v>
      </c>
      <c r="AW1185" s="12" t="s">
        <v>42</v>
      </c>
      <c r="AX1185" s="12" t="s">
        <v>82</v>
      </c>
      <c r="AY1185" s="149" t="s">
        <v>146</v>
      </c>
    </row>
    <row r="1186" spans="2:65" s="13" customFormat="1" ht="11.25">
      <c r="B1186" s="154"/>
      <c r="D1186" s="146" t="s">
        <v>159</v>
      </c>
      <c r="E1186" s="155" t="s">
        <v>44</v>
      </c>
      <c r="F1186" s="156" t="s">
        <v>1729</v>
      </c>
      <c r="H1186" s="157">
        <v>1</v>
      </c>
      <c r="I1186" s="158"/>
      <c r="L1186" s="154"/>
      <c r="M1186" s="159"/>
      <c r="T1186" s="160"/>
      <c r="AT1186" s="155" t="s">
        <v>159</v>
      </c>
      <c r="AU1186" s="155" t="s">
        <v>92</v>
      </c>
      <c r="AV1186" s="13" t="s">
        <v>92</v>
      </c>
      <c r="AW1186" s="13" t="s">
        <v>42</v>
      </c>
      <c r="AX1186" s="13" t="s">
        <v>90</v>
      </c>
      <c r="AY1186" s="155" t="s">
        <v>146</v>
      </c>
    </row>
    <row r="1187" spans="2:65" s="1" customFormat="1" ht="16.5" customHeight="1">
      <c r="B1187" s="34"/>
      <c r="C1187" s="129" t="s">
        <v>1752</v>
      </c>
      <c r="D1187" s="129" t="s">
        <v>148</v>
      </c>
      <c r="E1187" s="130" t="s">
        <v>1753</v>
      </c>
      <c r="F1187" s="131" t="s">
        <v>1754</v>
      </c>
      <c r="G1187" s="132" t="s">
        <v>151</v>
      </c>
      <c r="H1187" s="133">
        <v>36.4</v>
      </c>
      <c r="I1187" s="134"/>
      <c r="J1187" s="135">
        <f>ROUND(I1187*H1187,2)</f>
        <v>0</v>
      </c>
      <c r="K1187" s="131" t="s">
        <v>152</v>
      </c>
      <c r="L1187" s="34"/>
      <c r="M1187" s="136" t="s">
        <v>44</v>
      </c>
      <c r="N1187" s="137" t="s">
        <v>53</v>
      </c>
      <c r="P1187" s="138">
        <f>O1187*H1187</f>
        <v>0</v>
      </c>
      <c r="Q1187" s="138">
        <v>2.7999999999999998E-4</v>
      </c>
      <c r="R1187" s="138">
        <f>Q1187*H1187</f>
        <v>1.0191999999999998E-2</v>
      </c>
      <c r="S1187" s="138">
        <v>0</v>
      </c>
      <c r="T1187" s="139">
        <f>S1187*H1187</f>
        <v>0</v>
      </c>
      <c r="AR1187" s="140" t="s">
        <v>250</v>
      </c>
      <c r="AT1187" s="140" t="s">
        <v>148</v>
      </c>
      <c r="AU1187" s="140" t="s">
        <v>92</v>
      </c>
      <c r="AY1187" s="18" t="s">
        <v>146</v>
      </c>
      <c r="BE1187" s="141">
        <f>IF(N1187="základní",J1187,0)</f>
        <v>0</v>
      </c>
      <c r="BF1187" s="141">
        <f>IF(N1187="snížená",J1187,0)</f>
        <v>0</v>
      </c>
      <c r="BG1187" s="141">
        <f>IF(N1187="zákl. přenesená",J1187,0)</f>
        <v>0</v>
      </c>
      <c r="BH1187" s="141">
        <f>IF(N1187="sníž. přenesená",J1187,0)</f>
        <v>0</v>
      </c>
      <c r="BI1187" s="141">
        <f>IF(N1187="nulová",J1187,0)</f>
        <v>0</v>
      </c>
      <c r="BJ1187" s="18" t="s">
        <v>90</v>
      </c>
      <c r="BK1187" s="141">
        <f>ROUND(I1187*H1187,2)</f>
        <v>0</v>
      </c>
      <c r="BL1187" s="18" t="s">
        <v>250</v>
      </c>
      <c r="BM1187" s="140" t="s">
        <v>1755</v>
      </c>
    </row>
    <row r="1188" spans="2:65" s="1" customFormat="1" ht="11.25">
      <c r="B1188" s="34"/>
      <c r="D1188" s="142" t="s">
        <v>155</v>
      </c>
      <c r="F1188" s="143" t="s">
        <v>1756</v>
      </c>
      <c r="I1188" s="144"/>
      <c r="L1188" s="34"/>
      <c r="M1188" s="145"/>
      <c r="T1188" s="55"/>
      <c r="AT1188" s="18" t="s">
        <v>155</v>
      </c>
      <c r="AU1188" s="18" t="s">
        <v>92</v>
      </c>
    </row>
    <row r="1189" spans="2:65" s="1" customFormat="1" ht="19.5">
      <c r="B1189" s="34"/>
      <c r="D1189" s="146" t="s">
        <v>157</v>
      </c>
      <c r="F1189" s="147" t="s">
        <v>1757</v>
      </c>
      <c r="I1189" s="144"/>
      <c r="L1189" s="34"/>
      <c r="M1189" s="145"/>
      <c r="T1189" s="55"/>
      <c r="AT1189" s="18" t="s">
        <v>157</v>
      </c>
      <c r="AU1189" s="18" t="s">
        <v>92</v>
      </c>
    </row>
    <row r="1190" spans="2:65" s="12" customFormat="1" ht="11.25">
      <c r="B1190" s="148"/>
      <c r="D1190" s="146" t="s">
        <v>159</v>
      </c>
      <c r="E1190" s="149" t="s">
        <v>44</v>
      </c>
      <c r="F1190" s="150" t="s">
        <v>880</v>
      </c>
      <c r="H1190" s="149" t="s">
        <v>44</v>
      </c>
      <c r="I1190" s="151"/>
      <c r="L1190" s="148"/>
      <c r="M1190" s="152"/>
      <c r="T1190" s="153"/>
      <c r="AT1190" s="149" t="s">
        <v>159</v>
      </c>
      <c r="AU1190" s="149" t="s">
        <v>92</v>
      </c>
      <c r="AV1190" s="12" t="s">
        <v>90</v>
      </c>
      <c r="AW1190" s="12" t="s">
        <v>42</v>
      </c>
      <c r="AX1190" s="12" t="s">
        <v>82</v>
      </c>
      <c r="AY1190" s="149" t="s">
        <v>146</v>
      </c>
    </row>
    <row r="1191" spans="2:65" s="13" customFormat="1" ht="11.25">
      <c r="B1191" s="154"/>
      <c r="D1191" s="146" t="s">
        <v>159</v>
      </c>
      <c r="E1191" s="155" t="s">
        <v>44</v>
      </c>
      <c r="F1191" s="156" t="s">
        <v>1758</v>
      </c>
      <c r="H1191" s="157">
        <v>36.4</v>
      </c>
      <c r="I1191" s="158"/>
      <c r="L1191" s="154"/>
      <c r="M1191" s="159"/>
      <c r="T1191" s="160"/>
      <c r="AT1191" s="155" t="s">
        <v>159</v>
      </c>
      <c r="AU1191" s="155" t="s">
        <v>92</v>
      </c>
      <c r="AV1191" s="13" t="s">
        <v>92</v>
      </c>
      <c r="AW1191" s="13" t="s">
        <v>42</v>
      </c>
      <c r="AX1191" s="13" t="s">
        <v>90</v>
      </c>
      <c r="AY1191" s="155" t="s">
        <v>146</v>
      </c>
    </row>
    <row r="1192" spans="2:65" s="1" customFormat="1" ht="16.5" customHeight="1">
      <c r="B1192" s="34"/>
      <c r="C1192" s="178" t="s">
        <v>1759</v>
      </c>
      <c r="D1192" s="178" t="s">
        <v>720</v>
      </c>
      <c r="E1192" s="179" t="s">
        <v>1760</v>
      </c>
      <c r="F1192" s="180" t="s">
        <v>1761</v>
      </c>
      <c r="G1192" s="181" t="s">
        <v>151</v>
      </c>
      <c r="H1192" s="182">
        <v>41.86</v>
      </c>
      <c r="I1192" s="183"/>
      <c r="J1192" s="184">
        <f>ROUND(I1192*H1192,2)</f>
        <v>0</v>
      </c>
      <c r="K1192" s="180" t="s">
        <v>152</v>
      </c>
      <c r="L1192" s="185"/>
      <c r="M1192" s="186" t="s">
        <v>44</v>
      </c>
      <c r="N1192" s="187" t="s">
        <v>53</v>
      </c>
      <c r="P1192" s="138">
        <f>O1192*H1192</f>
        <v>0</v>
      </c>
      <c r="Q1192" s="138">
        <v>6.7999999999999996E-3</v>
      </c>
      <c r="R1192" s="138">
        <f>Q1192*H1192</f>
        <v>0.28464799999999996</v>
      </c>
      <c r="S1192" s="138">
        <v>0</v>
      </c>
      <c r="T1192" s="139">
        <f>S1192*H1192</f>
        <v>0</v>
      </c>
      <c r="AR1192" s="140" t="s">
        <v>361</v>
      </c>
      <c r="AT1192" s="140" t="s">
        <v>720</v>
      </c>
      <c r="AU1192" s="140" t="s">
        <v>92</v>
      </c>
      <c r="AY1192" s="18" t="s">
        <v>146</v>
      </c>
      <c r="BE1192" s="141">
        <f>IF(N1192="základní",J1192,0)</f>
        <v>0</v>
      </c>
      <c r="BF1192" s="141">
        <f>IF(N1192="snížená",J1192,0)</f>
        <v>0</v>
      </c>
      <c r="BG1192" s="141">
        <f>IF(N1192="zákl. přenesená",J1192,0)</f>
        <v>0</v>
      </c>
      <c r="BH1192" s="141">
        <f>IF(N1192="sníž. přenesená",J1192,0)</f>
        <v>0</v>
      </c>
      <c r="BI1192" s="141">
        <f>IF(N1192="nulová",J1192,0)</f>
        <v>0</v>
      </c>
      <c r="BJ1192" s="18" t="s">
        <v>90</v>
      </c>
      <c r="BK1192" s="141">
        <f>ROUND(I1192*H1192,2)</f>
        <v>0</v>
      </c>
      <c r="BL1192" s="18" t="s">
        <v>250</v>
      </c>
      <c r="BM1192" s="140" t="s">
        <v>1762</v>
      </c>
    </row>
    <row r="1193" spans="2:65" s="1" customFormat="1" ht="19.5">
      <c r="B1193" s="34"/>
      <c r="D1193" s="146" t="s">
        <v>157</v>
      </c>
      <c r="F1193" s="147" t="s">
        <v>1763</v>
      </c>
      <c r="I1193" s="144"/>
      <c r="L1193" s="34"/>
      <c r="M1193" s="145"/>
      <c r="T1193" s="55"/>
      <c r="AT1193" s="18" t="s">
        <v>157</v>
      </c>
      <c r="AU1193" s="18" t="s">
        <v>92</v>
      </c>
    </row>
    <row r="1194" spans="2:65" s="12" customFormat="1" ht="11.25">
      <c r="B1194" s="148"/>
      <c r="D1194" s="146" t="s">
        <v>159</v>
      </c>
      <c r="E1194" s="149" t="s">
        <v>44</v>
      </c>
      <c r="F1194" s="150" t="s">
        <v>880</v>
      </c>
      <c r="H1194" s="149" t="s">
        <v>44</v>
      </c>
      <c r="I1194" s="151"/>
      <c r="L1194" s="148"/>
      <c r="M1194" s="152"/>
      <c r="T1194" s="153"/>
      <c r="AT1194" s="149" t="s">
        <v>159</v>
      </c>
      <c r="AU1194" s="149" t="s">
        <v>92</v>
      </c>
      <c r="AV1194" s="12" t="s">
        <v>90</v>
      </c>
      <c r="AW1194" s="12" t="s">
        <v>42</v>
      </c>
      <c r="AX1194" s="12" t="s">
        <v>82</v>
      </c>
      <c r="AY1194" s="149" t="s">
        <v>146</v>
      </c>
    </row>
    <row r="1195" spans="2:65" s="13" customFormat="1" ht="11.25">
      <c r="B1195" s="154"/>
      <c r="D1195" s="146" t="s">
        <v>159</v>
      </c>
      <c r="E1195" s="155" t="s">
        <v>44</v>
      </c>
      <c r="F1195" s="156" t="s">
        <v>1758</v>
      </c>
      <c r="H1195" s="157">
        <v>36.4</v>
      </c>
      <c r="I1195" s="158"/>
      <c r="L1195" s="154"/>
      <c r="M1195" s="159"/>
      <c r="T1195" s="160"/>
      <c r="AT1195" s="155" t="s">
        <v>159</v>
      </c>
      <c r="AU1195" s="155" t="s">
        <v>92</v>
      </c>
      <c r="AV1195" s="13" t="s">
        <v>92</v>
      </c>
      <c r="AW1195" s="13" t="s">
        <v>42</v>
      </c>
      <c r="AX1195" s="13" t="s">
        <v>90</v>
      </c>
      <c r="AY1195" s="155" t="s">
        <v>146</v>
      </c>
    </row>
    <row r="1196" spans="2:65" s="13" customFormat="1" ht="11.25">
      <c r="B1196" s="154"/>
      <c r="D1196" s="146" t="s">
        <v>159</v>
      </c>
      <c r="F1196" s="156" t="s">
        <v>1764</v>
      </c>
      <c r="H1196" s="157">
        <v>41.86</v>
      </c>
      <c r="I1196" s="158"/>
      <c r="L1196" s="154"/>
      <c r="M1196" s="159"/>
      <c r="T1196" s="160"/>
      <c r="AT1196" s="155" t="s">
        <v>159</v>
      </c>
      <c r="AU1196" s="155" t="s">
        <v>92</v>
      </c>
      <c r="AV1196" s="13" t="s">
        <v>92</v>
      </c>
      <c r="AW1196" s="13" t="s">
        <v>4</v>
      </c>
      <c r="AX1196" s="13" t="s">
        <v>90</v>
      </c>
      <c r="AY1196" s="155" t="s">
        <v>146</v>
      </c>
    </row>
    <row r="1197" spans="2:65" s="1" customFormat="1" ht="16.5" customHeight="1">
      <c r="B1197" s="34"/>
      <c r="C1197" s="129" t="s">
        <v>1765</v>
      </c>
      <c r="D1197" s="129" t="s">
        <v>148</v>
      </c>
      <c r="E1197" s="130" t="s">
        <v>1766</v>
      </c>
      <c r="F1197" s="131" t="s">
        <v>1767</v>
      </c>
      <c r="G1197" s="132" t="s">
        <v>1768</v>
      </c>
      <c r="H1197" s="133">
        <v>5.8120000000000003</v>
      </c>
      <c r="I1197" s="134"/>
      <c r="J1197" s="135">
        <f>ROUND(I1197*H1197,2)</f>
        <v>0</v>
      </c>
      <c r="K1197" s="131" t="s">
        <v>152</v>
      </c>
      <c r="L1197" s="34"/>
      <c r="M1197" s="136" t="s">
        <v>44</v>
      </c>
      <c r="N1197" s="137" t="s">
        <v>53</v>
      </c>
      <c r="P1197" s="138">
        <f>O1197*H1197</f>
        <v>0</v>
      </c>
      <c r="Q1197" s="138">
        <v>6.9999999999999994E-5</v>
      </c>
      <c r="R1197" s="138">
        <f>Q1197*H1197</f>
        <v>4.0684E-4</v>
      </c>
      <c r="S1197" s="138">
        <v>0</v>
      </c>
      <c r="T1197" s="139">
        <f>S1197*H1197</f>
        <v>0</v>
      </c>
      <c r="AR1197" s="140" t="s">
        <v>250</v>
      </c>
      <c r="AT1197" s="140" t="s">
        <v>148</v>
      </c>
      <c r="AU1197" s="140" t="s">
        <v>92</v>
      </c>
      <c r="AY1197" s="18" t="s">
        <v>146</v>
      </c>
      <c r="BE1197" s="141">
        <f>IF(N1197="základní",J1197,0)</f>
        <v>0</v>
      </c>
      <c r="BF1197" s="141">
        <f>IF(N1197="snížená",J1197,0)</f>
        <v>0</v>
      </c>
      <c r="BG1197" s="141">
        <f>IF(N1197="zákl. přenesená",J1197,0)</f>
        <v>0</v>
      </c>
      <c r="BH1197" s="141">
        <f>IF(N1197="sníž. přenesená",J1197,0)</f>
        <v>0</v>
      </c>
      <c r="BI1197" s="141">
        <f>IF(N1197="nulová",J1197,0)</f>
        <v>0</v>
      </c>
      <c r="BJ1197" s="18" t="s">
        <v>90</v>
      </c>
      <c r="BK1197" s="141">
        <f>ROUND(I1197*H1197,2)</f>
        <v>0</v>
      </c>
      <c r="BL1197" s="18" t="s">
        <v>250</v>
      </c>
      <c r="BM1197" s="140" t="s">
        <v>1769</v>
      </c>
    </row>
    <row r="1198" spans="2:65" s="1" customFormat="1" ht="11.25">
      <c r="B1198" s="34"/>
      <c r="D1198" s="142" t="s">
        <v>155</v>
      </c>
      <c r="F1198" s="143" t="s">
        <v>1770</v>
      </c>
      <c r="I1198" s="144"/>
      <c r="L1198" s="34"/>
      <c r="M1198" s="145"/>
      <c r="T1198" s="55"/>
      <c r="AT1198" s="18" t="s">
        <v>155</v>
      </c>
      <c r="AU1198" s="18" t="s">
        <v>92</v>
      </c>
    </row>
    <row r="1199" spans="2:65" s="1" customFormat="1" ht="19.5">
      <c r="B1199" s="34"/>
      <c r="D1199" s="146" t="s">
        <v>157</v>
      </c>
      <c r="F1199" s="147" t="s">
        <v>1771</v>
      </c>
      <c r="I1199" s="144"/>
      <c r="L1199" s="34"/>
      <c r="M1199" s="145"/>
      <c r="T1199" s="55"/>
      <c r="AT1199" s="18" t="s">
        <v>157</v>
      </c>
      <c r="AU1199" s="18" t="s">
        <v>92</v>
      </c>
    </row>
    <row r="1200" spans="2:65" s="12" customFormat="1" ht="11.25">
      <c r="B1200" s="148"/>
      <c r="D1200" s="146" t="s">
        <v>159</v>
      </c>
      <c r="E1200" s="149" t="s">
        <v>44</v>
      </c>
      <c r="F1200" s="150" t="s">
        <v>1772</v>
      </c>
      <c r="H1200" s="149" t="s">
        <v>44</v>
      </c>
      <c r="I1200" s="151"/>
      <c r="L1200" s="148"/>
      <c r="M1200" s="152"/>
      <c r="T1200" s="153"/>
      <c r="AT1200" s="149" t="s">
        <v>159</v>
      </c>
      <c r="AU1200" s="149" t="s">
        <v>92</v>
      </c>
      <c r="AV1200" s="12" t="s">
        <v>90</v>
      </c>
      <c r="AW1200" s="12" t="s">
        <v>42</v>
      </c>
      <c r="AX1200" s="12" t="s">
        <v>82</v>
      </c>
      <c r="AY1200" s="149" t="s">
        <v>146</v>
      </c>
    </row>
    <row r="1201" spans="2:65" s="12" customFormat="1" ht="11.25">
      <c r="B1201" s="148"/>
      <c r="D1201" s="146" t="s">
        <v>159</v>
      </c>
      <c r="E1201" s="149" t="s">
        <v>44</v>
      </c>
      <c r="F1201" s="150" t="s">
        <v>1773</v>
      </c>
      <c r="H1201" s="149" t="s">
        <v>44</v>
      </c>
      <c r="I1201" s="151"/>
      <c r="L1201" s="148"/>
      <c r="M1201" s="152"/>
      <c r="T1201" s="153"/>
      <c r="AT1201" s="149" t="s">
        <v>159</v>
      </c>
      <c r="AU1201" s="149" t="s">
        <v>92</v>
      </c>
      <c r="AV1201" s="12" t="s">
        <v>90</v>
      </c>
      <c r="AW1201" s="12" t="s">
        <v>42</v>
      </c>
      <c r="AX1201" s="12" t="s">
        <v>82</v>
      </c>
      <c r="AY1201" s="149" t="s">
        <v>146</v>
      </c>
    </row>
    <row r="1202" spans="2:65" s="13" customFormat="1" ht="11.25">
      <c r="B1202" s="154"/>
      <c r="D1202" s="146" t="s">
        <v>159</v>
      </c>
      <c r="E1202" s="155" t="s">
        <v>44</v>
      </c>
      <c r="F1202" s="156" t="s">
        <v>1774</v>
      </c>
      <c r="H1202" s="157">
        <v>2.9060000000000001</v>
      </c>
      <c r="I1202" s="158"/>
      <c r="L1202" s="154"/>
      <c r="M1202" s="159"/>
      <c r="T1202" s="160"/>
      <c r="AT1202" s="155" t="s">
        <v>159</v>
      </c>
      <c r="AU1202" s="155" t="s">
        <v>92</v>
      </c>
      <c r="AV1202" s="13" t="s">
        <v>92</v>
      </c>
      <c r="AW1202" s="13" t="s">
        <v>42</v>
      </c>
      <c r="AX1202" s="13" t="s">
        <v>82</v>
      </c>
      <c r="AY1202" s="155" t="s">
        <v>146</v>
      </c>
    </row>
    <row r="1203" spans="2:65" s="13" customFormat="1" ht="11.25">
      <c r="B1203" s="154"/>
      <c r="D1203" s="146" t="s">
        <v>159</v>
      </c>
      <c r="E1203" s="155" t="s">
        <v>44</v>
      </c>
      <c r="F1203" s="156" t="s">
        <v>1775</v>
      </c>
      <c r="H1203" s="157">
        <v>2.9060000000000001</v>
      </c>
      <c r="I1203" s="158"/>
      <c r="L1203" s="154"/>
      <c r="M1203" s="159"/>
      <c r="T1203" s="160"/>
      <c r="AT1203" s="155" t="s">
        <v>159</v>
      </c>
      <c r="AU1203" s="155" t="s">
        <v>92</v>
      </c>
      <c r="AV1203" s="13" t="s">
        <v>92</v>
      </c>
      <c r="AW1203" s="13" t="s">
        <v>42</v>
      </c>
      <c r="AX1203" s="13" t="s">
        <v>82</v>
      </c>
      <c r="AY1203" s="155" t="s">
        <v>146</v>
      </c>
    </row>
    <row r="1204" spans="2:65" s="14" customFormat="1" ht="11.25">
      <c r="B1204" s="161"/>
      <c r="D1204" s="146" t="s">
        <v>159</v>
      </c>
      <c r="E1204" s="162" t="s">
        <v>44</v>
      </c>
      <c r="F1204" s="163" t="s">
        <v>281</v>
      </c>
      <c r="H1204" s="164">
        <v>5.8120000000000003</v>
      </c>
      <c r="I1204" s="165"/>
      <c r="L1204" s="161"/>
      <c r="M1204" s="166"/>
      <c r="T1204" s="167"/>
      <c r="AT1204" s="162" t="s">
        <v>159</v>
      </c>
      <c r="AU1204" s="162" t="s">
        <v>92</v>
      </c>
      <c r="AV1204" s="14" t="s">
        <v>153</v>
      </c>
      <c r="AW1204" s="14" t="s">
        <v>42</v>
      </c>
      <c r="AX1204" s="14" t="s">
        <v>90</v>
      </c>
      <c r="AY1204" s="162" t="s">
        <v>146</v>
      </c>
    </row>
    <row r="1205" spans="2:65" s="1" customFormat="1" ht="16.5" customHeight="1">
      <c r="B1205" s="34"/>
      <c r="C1205" s="178" t="s">
        <v>1776</v>
      </c>
      <c r="D1205" s="178" t="s">
        <v>720</v>
      </c>
      <c r="E1205" s="179" t="s">
        <v>1777</v>
      </c>
      <c r="F1205" s="180" t="s">
        <v>1778</v>
      </c>
      <c r="G1205" s="181" t="s">
        <v>295</v>
      </c>
      <c r="H1205" s="182">
        <v>8.0000000000000002E-3</v>
      </c>
      <c r="I1205" s="183"/>
      <c r="J1205" s="184">
        <f>ROUND(I1205*H1205,2)</f>
        <v>0</v>
      </c>
      <c r="K1205" s="180" t="s">
        <v>152</v>
      </c>
      <c r="L1205" s="185"/>
      <c r="M1205" s="186" t="s">
        <v>44</v>
      </c>
      <c r="N1205" s="187" t="s">
        <v>53</v>
      </c>
      <c r="P1205" s="138">
        <f>O1205*H1205</f>
        <v>0</v>
      </c>
      <c r="Q1205" s="138">
        <v>1</v>
      </c>
      <c r="R1205" s="138">
        <f>Q1205*H1205</f>
        <v>8.0000000000000002E-3</v>
      </c>
      <c r="S1205" s="138">
        <v>0</v>
      </c>
      <c r="T1205" s="139">
        <f>S1205*H1205</f>
        <v>0</v>
      </c>
      <c r="AR1205" s="140" t="s">
        <v>361</v>
      </c>
      <c r="AT1205" s="140" t="s">
        <v>720</v>
      </c>
      <c r="AU1205" s="140" t="s">
        <v>92</v>
      </c>
      <c r="AY1205" s="18" t="s">
        <v>146</v>
      </c>
      <c r="BE1205" s="141">
        <f>IF(N1205="základní",J1205,0)</f>
        <v>0</v>
      </c>
      <c r="BF1205" s="141">
        <f>IF(N1205="snížená",J1205,0)</f>
        <v>0</v>
      </c>
      <c r="BG1205" s="141">
        <f>IF(N1205="zákl. přenesená",J1205,0)</f>
        <v>0</v>
      </c>
      <c r="BH1205" s="141">
        <f>IF(N1205="sníž. přenesená",J1205,0)</f>
        <v>0</v>
      </c>
      <c r="BI1205" s="141">
        <f>IF(N1205="nulová",J1205,0)</f>
        <v>0</v>
      </c>
      <c r="BJ1205" s="18" t="s">
        <v>90</v>
      </c>
      <c r="BK1205" s="141">
        <f>ROUND(I1205*H1205,2)</f>
        <v>0</v>
      </c>
      <c r="BL1205" s="18" t="s">
        <v>250</v>
      </c>
      <c r="BM1205" s="140" t="s">
        <v>1779</v>
      </c>
    </row>
    <row r="1206" spans="2:65" s="12" customFormat="1" ht="11.25">
      <c r="B1206" s="148"/>
      <c r="D1206" s="146" t="s">
        <v>159</v>
      </c>
      <c r="E1206" s="149" t="s">
        <v>44</v>
      </c>
      <c r="F1206" s="150" t="s">
        <v>1772</v>
      </c>
      <c r="H1206" s="149" t="s">
        <v>44</v>
      </c>
      <c r="I1206" s="151"/>
      <c r="L1206" s="148"/>
      <c r="M1206" s="152"/>
      <c r="T1206" s="153"/>
      <c r="AT1206" s="149" t="s">
        <v>159</v>
      </c>
      <c r="AU1206" s="149" t="s">
        <v>92</v>
      </c>
      <c r="AV1206" s="12" t="s">
        <v>90</v>
      </c>
      <c r="AW1206" s="12" t="s">
        <v>42</v>
      </c>
      <c r="AX1206" s="12" t="s">
        <v>82</v>
      </c>
      <c r="AY1206" s="149" t="s">
        <v>146</v>
      </c>
    </row>
    <row r="1207" spans="2:65" s="12" customFormat="1" ht="11.25">
      <c r="B1207" s="148"/>
      <c r="D1207" s="146" t="s">
        <v>159</v>
      </c>
      <c r="E1207" s="149" t="s">
        <v>44</v>
      </c>
      <c r="F1207" s="150" t="s">
        <v>1773</v>
      </c>
      <c r="H1207" s="149" t="s">
        <v>44</v>
      </c>
      <c r="I1207" s="151"/>
      <c r="L1207" s="148"/>
      <c r="M1207" s="152"/>
      <c r="T1207" s="153"/>
      <c r="AT1207" s="149" t="s">
        <v>159</v>
      </c>
      <c r="AU1207" s="149" t="s">
        <v>92</v>
      </c>
      <c r="AV1207" s="12" t="s">
        <v>90</v>
      </c>
      <c r="AW1207" s="12" t="s">
        <v>42</v>
      </c>
      <c r="AX1207" s="12" t="s">
        <v>82</v>
      </c>
      <c r="AY1207" s="149" t="s">
        <v>146</v>
      </c>
    </row>
    <row r="1208" spans="2:65" s="13" customFormat="1" ht="11.25">
      <c r="B1208" s="154"/>
      <c r="D1208" s="146" t="s">
        <v>159</v>
      </c>
      <c r="E1208" s="155" t="s">
        <v>44</v>
      </c>
      <c r="F1208" s="156" t="s">
        <v>1780</v>
      </c>
      <c r="H1208" s="157">
        <v>4.0000000000000001E-3</v>
      </c>
      <c r="I1208" s="158"/>
      <c r="L1208" s="154"/>
      <c r="M1208" s="159"/>
      <c r="T1208" s="160"/>
      <c r="AT1208" s="155" t="s">
        <v>159</v>
      </c>
      <c r="AU1208" s="155" t="s">
        <v>92</v>
      </c>
      <c r="AV1208" s="13" t="s">
        <v>92</v>
      </c>
      <c r="AW1208" s="13" t="s">
        <v>42</v>
      </c>
      <c r="AX1208" s="13" t="s">
        <v>82</v>
      </c>
      <c r="AY1208" s="155" t="s">
        <v>146</v>
      </c>
    </row>
    <row r="1209" spans="2:65" s="13" customFormat="1" ht="11.25">
      <c r="B1209" s="154"/>
      <c r="D1209" s="146" t="s">
        <v>159</v>
      </c>
      <c r="E1209" s="155" t="s">
        <v>44</v>
      </c>
      <c r="F1209" s="156" t="s">
        <v>1781</v>
      </c>
      <c r="H1209" s="157">
        <v>4.0000000000000001E-3</v>
      </c>
      <c r="I1209" s="158"/>
      <c r="L1209" s="154"/>
      <c r="M1209" s="159"/>
      <c r="T1209" s="160"/>
      <c r="AT1209" s="155" t="s">
        <v>159</v>
      </c>
      <c r="AU1209" s="155" t="s">
        <v>92</v>
      </c>
      <c r="AV1209" s="13" t="s">
        <v>92</v>
      </c>
      <c r="AW1209" s="13" t="s">
        <v>42</v>
      </c>
      <c r="AX1209" s="13" t="s">
        <v>82</v>
      </c>
      <c r="AY1209" s="155" t="s">
        <v>146</v>
      </c>
    </row>
    <row r="1210" spans="2:65" s="14" customFormat="1" ht="11.25">
      <c r="B1210" s="161"/>
      <c r="D1210" s="146" t="s">
        <v>159</v>
      </c>
      <c r="E1210" s="162" t="s">
        <v>44</v>
      </c>
      <c r="F1210" s="163" t="s">
        <v>281</v>
      </c>
      <c r="H1210" s="164">
        <v>8.0000000000000002E-3</v>
      </c>
      <c r="I1210" s="165"/>
      <c r="L1210" s="161"/>
      <c r="M1210" s="166"/>
      <c r="T1210" s="167"/>
      <c r="AT1210" s="162" t="s">
        <v>159</v>
      </c>
      <c r="AU1210" s="162" t="s">
        <v>92</v>
      </c>
      <c r="AV1210" s="14" t="s">
        <v>153</v>
      </c>
      <c r="AW1210" s="14" t="s">
        <v>42</v>
      </c>
      <c r="AX1210" s="14" t="s">
        <v>90</v>
      </c>
      <c r="AY1210" s="162" t="s">
        <v>146</v>
      </c>
    </row>
    <row r="1211" spans="2:65" s="1" customFormat="1" ht="16.5" customHeight="1">
      <c r="B1211" s="34"/>
      <c r="C1211" s="178" t="s">
        <v>1782</v>
      </c>
      <c r="D1211" s="178" t="s">
        <v>720</v>
      </c>
      <c r="E1211" s="179" t="s">
        <v>1783</v>
      </c>
      <c r="F1211" s="180" t="s">
        <v>1784</v>
      </c>
      <c r="G1211" s="181" t="s">
        <v>1768</v>
      </c>
      <c r="H1211" s="182">
        <v>5.8120000000000003</v>
      </c>
      <c r="I1211" s="183"/>
      <c r="J1211" s="184">
        <f>ROUND(I1211*H1211,2)</f>
        <v>0</v>
      </c>
      <c r="K1211" s="180" t="s">
        <v>44</v>
      </c>
      <c r="L1211" s="185"/>
      <c r="M1211" s="186" t="s">
        <v>44</v>
      </c>
      <c r="N1211" s="187" t="s">
        <v>53</v>
      </c>
      <c r="P1211" s="138">
        <f>O1211*H1211</f>
        <v>0</v>
      </c>
      <c r="Q1211" s="138">
        <v>1E-3</v>
      </c>
      <c r="R1211" s="138">
        <f>Q1211*H1211</f>
        <v>5.8120000000000003E-3</v>
      </c>
      <c r="S1211" s="138">
        <v>0</v>
      </c>
      <c r="T1211" s="139">
        <f>S1211*H1211</f>
        <v>0</v>
      </c>
      <c r="AR1211" s="140" t="s">
        <v>361</v>
      </c>
      <c r="AT1211" s="140" t="s">
        <v>720</v>
      </c>
      <c r="AU1211" s="140" t="s">
        <v>92</v>
      </c>
      <c r="AY1211" s="18" t="s">
        <v>146</v>
      </c>
      <c r="BE1211" s="141">
        <f>IF(N1211="základní",J1211,0)</f>
        <v>0</v>
      </c>
      <c r="BF1211" s="141">
        <f>IF(N1211="snížená",J1211,0)</f>
        <v>0</v>
      </c>
      <c r="BG1211" s="141">
        <f>IF(N1211="zákl. přenesená",J1211,0)</f>
        <v>0</v>
      </c>
      <c r="BH1211" s="141">
        <f>IF(N1211="sníž. přenesená",J1211,0)</f>
        <v>0</v>
      </c>
      <c r="BI1211" s="141">
        <f>IF(N1211="nulová",J1211,0)</f>
        <v>0</v>
      </c>
      <c r="BJ1211" s="18" t="s">
        <v>90</v>
      </c>
      <c r="BK1211" s="141">
        <f>ROUND(I1211*H1211,2)</f>
        <v>0</v>
      </c>
      <c r="BL1211" s="18" t="s">
        <v>250</v>
      </c>
      <c r="BM1211" s="140" t="s">
        <v>1785</v>
      </c>
    </row>
    <row r="1212" spans="2:65" s="12" customFormat="1" ht="11.25">
      <c r="B1212" s="148"/>
      <c r="D1212" s="146" t="s">
        <v>159</v>
      </c>
      <c r="E1212" s="149" t="s">
        <v>44</v>
      </c>
      <c r="F1212" s="150" t="s">
        <v>1772</v>
      </c>
      <c r="H1212" s="149" t="s">
        <v>44</v>
      </c>
      <c r="I1212" s="151"/>
      <c r="L1212" s="148"/>
      <c r="M1212" s="152"/>
      <c r="T1212" s="153"/>
      <c r="AT1212" s="149" t="s">
        <v>159</v>
      </c>
      <c r="AU1212" s="149" t="s">
        <v>92</v>
      </c>
      <c r="AV1212" s="12" t="s">
        <v>90</v>
      </c>
      <c r="AW1212" s="12" t="s">
        <v>42</v>
      </c>
      <c r="AX1212" s="12" t="s">
        <v>82</v>
      </c>
      <c r="AY1212" s="149" t="s">
        <v>146</v>
      </c>
    </row>
    <row r="1213" spans="2:65" s="12" customFormat="1" ht="11.25">
      <c r="B1213" s="148"/>
      <c r="D1213" s="146" t="s">
        <v>159</v>
      </c>
      <c r="E1213" s="149" t="s">
        <v>44</v>
      </c>
      <c r="F1213" s="150" t="s">
        <v>1773</v>
      </c>
      <c r="H1213" s="149" t="s">
        <v>44</v>
      </c>
      <c r="I1213" s="151"/>
      <c r="L1213" s="148"/>
      <c r="M1213" s="152"/>
      <c r="T1213" s="153"/>
      <c r="AT1213" s="149" t="s">
        <v>159</v>
      </c>
      <c r="AU1213" s="149" t="s">
        <v>92</v>
      </c>
      <c r="AV1213" s="12" t="s">
        <v>90</v>
      </c>
      <c r="AW1213" s="12" t="s">
        <v>42</v>
      </c>
      <c r="AX1213" s="12" t="s">
        <v>82</v>
      </c>
      <c r="AY1213" s="149" t="s">
        <v>146</v>
      </c>
    </row>
    <row r="1214" spans="2:65" s="13" customFormat="1" ht="11.25">
      <c r="B1214" s="154"/>
      <c r="D1214" s="146" t="s">
        <v>159</v>
      </c>
      <c r="E1214" s="155" t="s">
        <v>44</v>
      </c>
      <c r="F1214" s="156" t="s">
        <v>1774</v>
      </c>
      <c r="H1214" s="157">
        <v>2.9060000000000001</v>
      </c>
      <c r="I1214" s="158"/>
      <c r="L1214" s="154"/>
      <c r="M1214" s="159"/>
      <c r="T1214" s="160"/>
      <c r="AT1214" s="155" t="s">
        <v>159</v>
      </c>
      <c r="AU1214" s="155" t="s">
        <v>92</v>
      </c>
      <c r="AV1214" s="13" t="s">
        <v>92</v>
      </c>
      <c r="AW1214" s="13" t="s">
        <v>42</v>
      </c>
      <c r="AX1214" s="13" t="s">
        <v>82</v>
      </c>
      <c r="AY1214" s="155" t="s">
        <v>146</v>
      </c>
    </row>
    <row r="1215" spans="2:65" s="13" customFormat="1" ht="11.25">
      <c r="B1215" s="154"/>
      <c r="D1215" s="146" t="s">
        <v>159</v>
      </c>
      <c r="E1215" s="155" t="s">
        <v>44</v>
      </c>
      <c r="F1215" s="156" t="s">
        <v>1786</v>
      </c>
      <c r="H1215" s="157">
        <v>2.9060000000000001</v>
      </c>
      <c r="I1215" s="158"/>
      <c r="L1215" s="154"/>
      <c r="M1215" s="159"/>
      <c r="T1215" s="160"/>
      <c r="AT1215" s="155" t="s">
        <v>159</v>
      </c>
      <c r="AU1215" s="155" t="s">
        <v>92</v>
      </c>
      <c r="AV1215" s="13" t="s">
        <v>92</v>
      </c>
      <c r="AW1215" s="13" t="s">
        <v>42</v>
      </c>
      <c r="AX1215" s="13" t="s">
        <v>82</v>
      </c>
      <c r="AY1215" s="155" t="s">
        <v>146</v>
      </c>
    </row>
    <row r="1216" spans="2:65" s="14" customFormat="1" ht="11.25">
      <c r="B1216" s="161"/>
      <c r="D1216" s="146" t="s">
        <v>159</v>
      </c>
      <c r="E1216" s="162" t="s">
        <v>44</v>
      </c>
      <c r="F1216" s="163" t="s">
        <v>281</v>
      </c>
      <c r="H1216" s="164">
        <v>5.8120000000000003</v>
      </c>
      <c r="I1216" s="165"/>
      <c r="L1216" s="161"/>
      <c r="M1216" s="166"/>
      <c r="T1216" s="167"/>
      <c r="AT1216" s="162" t="s">
        <v>159</v>
      </c>
      <c r="AU1216" s="162" t="s">
        <v>92</v>
      </c>
      <c r="AV1216" s="14" t="s">
        <v>153</v>
      </c>
      <c r="AW1216" s="14" t="s">
        <v>42</v>
      </c>
      <c r="AX1216" s="14" t="s">
        <v>90</v>
      </c>
      <c r="AY1216" s="162" t="s">
        <v>146</v>
      </c>
    </row>
    <row r="1217" spans="2:65" s="1" customFormat="1" ht="16.5" customHeight="1">
      <c r="B1217" s="34"/>
      <c r="C1217" s="129" t="s">
        <v>1787</v>
      </c>
      <c r="D1217" s="129" t="s">
        <v>148</v>
      </c>
      <c r="E1217" s="130" t="s">
        <v>1788</v>
      </c>
      <c r="F1217" s="131" t="s">
        <v>1789</v>
      </c>
      <c r="G1217" s="132" t="s">
        <v>1768</v>
      </c>
      <c r="H1217" s="133">
        <v>24.7</v>
      </c>
      <c r="I1217" s="134"/>
      <c r="J1217" s="135">
        <f>ROUND(I1217*H1217,2)</f>
        <v>0</v>
      </c>
      <c r="K1217" s="131" t="s">
        <v>152</v>
      </c>
      <c r="L1217" s="34"/>
      <c r="M1217" s="136" t="s">
        <v>44</v>
      </c>
      <c r="N1217" s="137" t="s">
        <v>53</v>
      </c>
      <c r="P1217" s="138">
        <f>O1217*H1217</f>
        <v>0</v>
      </c>
      <c r="Q1217" s="138">
        <v>6.0000000000000002E-5</v>
      </c>
      <c r="R1217" s="138">
        <f>Q1217*H1217</f>
        <v>1.482E-3</v>
      </c>
      <c r="S1217" s="138">
        <v>0</v>
      </c>
      <c r="T1217" s="139">
        <f>S1217*H1217</f>
        <v>0</v>
      </c>
      <c r="AR1217" s="140" t="s">
        <v>250</v>
      </c>
      <c r="AT1217" s="140" t="s">
        <v>148</v>
      </c>
      <c r="AU1217" s="140" t="s">
        <v>92</v>
      </c>
      <c r="AY1217" s="18" t="s">
        <v>146</v>
      </c>
      <c r="BE1217" s="141">
        <f>IF(N1217="základní",J1217,0)</f>
        <v>0</v>
      </c>
      <c r="BF1217" s="141">
        <f>IF(N1217="snížená",J1217,0)</f>
        <v>0</v>
      </c>
      <c r="BG1217" s="141">
        <f>IF(N1217="zákl. přenesená",J1217,0)</f>
        <v>0</v>
      </c>
      <c r="BH1217" s="141">
        <f>IF(N1217="sníž. přenesená",J1217,0)</f>
        <v>0</v>
      </c>
      <c r="BI1217" s="141">
        <f>IF(N1217="nulová",J1217,0)</f>
        <v>0</v>
      </c>
      <c r="BJ1217" s="18" t="s">
        <v>90</v>
      </c>
      <c r="BK1217" s="141">
        <f>ROUND(I1217*H1217,2)</f>
        <v>0</v>
      </c>
      <c r="BL1217" s="18" t="s">
        <v>250</v>
      </c>
      <c r="BM1217" s="140" t="s">
        <v>1790</v>
      </c>
    </row>
    <row r="1218" spans="2:65" s="1" customFormat="1" ht="11.25">
      <c r="B1218" s="34"/>
      <c r="D1218" s="142" t="s">
        <v>155</v>
      </c>
      <c r="F1218" s="143" t="s">
        <v>1791</v>
      </c>
      <c r="I1218" s="144"/>
      <c r="L1218" s="34"/>
      <c r="M1218" s="145"/>
      <c r="T1218" s="55"/>
      <c r="AT1218" s="18" t="s">
        <v>155</v>
      </c>
      <c r="AU1218" s="18" t="s">
        <v>92</v>
      </c>
    </row>
    <row r="1219" spans="2:65" s="1" customFormat="1" ht="19.5">
      <c r="B1219" s="34"/>
      <c r="D1219" s="146" t="s">
        <v>157</v>
      </c>
      <c r="F1219" s="147" t="s">
        <v>1771</v>
      </c>
      <c r="I1219" s="144"/>
      <c r="L1219" s="34"/>
      <c r="M1219" s="145"/>
      <c r="T1219" s="55"/>
      <c r="AT1219" s="18" t="s">
        <v>157</v>
      </c>
      <c r="AU1219" s="18" t="s">
        <v>92</v>
      </c>
    </row>
    <row r="1220" spans="2:65" s="12" customFormat="1" ht="11.25">
      <c r="B1220" s="148"/>
      <c r="D1220" s="146" t="s">
        <v>159</v>
      </c>
      <c r="E1220" s="149" t="s">
        <v>44</v>
      </c>
      <c r="F1220" s="150" t="s">
        <v>1772</v>
      </c>
      <c r="H1220" s="149" t="s">
        <v>44</v>
      </c>
      <c r="I1220" s="151"/>
      <c r="L1220" s="148"/>
      <c r="M1220" s="152"/>
      <c r="T1220" s="153"/>
      <c r="AT1220" s="149" t="s">
        <v>159</v>
      </c>
      <c r="AU1220" s="149" t="s">
        <v>92</v>
      </c>
      <c r="AV1220" s="12" t="s">
        <v>90</v>
      </c>
      <c r="AW1220" s="12" t="s">
        <v>42</v>
      </c>
      <c r="AX1220" s="12" t="s">
        <v>82</v>
      </c>
      <c r="AY1220" s="149" t="s">
        <v>146</v>
      </c>
    </row>
    <row r="1221" spans="2:65" s="12" customFormat="1" ht="11.25">
      <c r="B1221" s="148"/>
      <c r="D1221" s="146" t="s">
        <v>159</v>
      </c>
      <c r="E1221" s="149" t="s">
        <v>44</v>
      </c>
      <c r="F1221" s="150" t="s">
        <v>1792</v>
      </c>
      <c r="H1221" s="149" t="s">
        <v>44</v>
      </c>
      <c r="I1221" s="151"/>
      <c r="L1221" s="148"/>
      <c r="M1221" s="152"/>
      <c r="T1221" s="153"/>
      <c r="AT1221" s="149" t="s">
        <v>159</v>
      </c>
      <c r="AU1221" s="149" t="s">
        <v>92</v>
      </c>
      <c r="AV1221" s="12" t="s">
        <v>90</v>
      </c>
      <c r="AW1221" s="12" t="s">
        <v>42</v>
      </c>
      <c r="AX1221" s="12" t="s">
        <v>82</v>
      </c>
      <c r="AY1221" s="149" t="s">
        <v>146</v>
      </c>
    </row>
    <row r="1222" spans="2:65" s="13" customFormat="1" ht="11.25">
      <c r="B1222" s="154"/>
      <c r="D1222" s="146" t="s">
        <v>159</v>
      </c>
      <c r="E1222" s="155" t="s">
        <v>44</v>
      </c>
      <c r="F1222" s="156" t="s">
        <v>1793</v>
      </c>
      <c r="H1222" s="157">
        <v>12.35</v>
      </c>
      <c r="I1222" s="158"/>
      <c r="L1222" s="154"/>
      <c r="M1222" s="159"/>
      <c r="T1222" s="160"/>
      <c r="AT1222" s="155" t="s">
        <v>159</v>
      </c>
      <c r="AU1222" s="155" t="s">
        <v>92</v>
      </c>
      <c r="AV1222" s="13" t="s">
        <v>92</v>
      </c>
      <c r="AW1222" s="13" t="s">
        <v>42</v>
      </c>
      <c r="AX1222" s="13" t="s">
        <v>82</v>
      </c>
      <c r="AY1222" s="155" t="s">
        <v>146</v>
      </c>
    </row>
    <row r="1223" spans="2:65" s="13" customFormat="1" ht="11.25">
      <c r="B1223" s="154"/>
      <c r="D1223" s="146" t="s">
        <v>159</v>
      </c>
      <c r="E1223" s="155" t="s">
        <v>44</v>
      </c>
      <c r="F1223" s="156" t="s">
        <v>1794</v>
      </c>
      <c r="H1223" s="157">
        <v>12.35</v>
      </c>
      <c r="I1223" s="158"/>
      <c r="L1223" s="154"/>
      <c r="M1223" s="159"/>
      <c r="T1223" s="160"/>
      <c r="AT1223" s="155" t="s">
        <v>159</v>
      </c>
      <c r="AU1223" s="155" t="s">
        <v>92</v>
      </c>
      <c r="AV1223" s="13" t="s">
        <v>92</v>
      </c>
      <c r="AW1223" s="13" t="s">
        <v>42</v>
      </c>
      <c r="AX1223" s="13" t="s">
        <v>82</v>
      </c>
      <c r="AY1223" s="155" t="s">
        <v>146</v>
      </c>
    </row>
    <row r="1224" spans="2:65" s="14" customFormat="1" ht="11.25">
      <c r="B1224" s="161"/>
      <c r="D1224" s="146" t="s">
        <v>159</v>
      </c>
      <c r="E1224" s="162" t="s">
        <v>44</v>
      </c>
      <c r="F1224" s="163" t="s">
        <v>281</v>
      </c>
      <c r="H1224" s="164">
        <v>24.7</v>
      </c>
      <c r="I1224" s="165"/>
      <c r="L1224" s="161"/>
      <c r="M1224" s="166"/>
      <c r="T1224" s="167"/>
      <c r="AT1224" s="162" t="s">
        <v>159</v>
      </c>
      <c r="AU1224" s="162" t="s">
        <v>92</v>
      </c>
      <c r="AV1224" s="14" t="s">
        <v>153</v>
      </c>
      <c r="AW1224" s="14" t="s">
        <v>42</v>
      </c>
      <c r="AX1224" s="14" t="s">
        <v>90</v>
      </c>
      <c r="AY1224" s="162" t="s">
        <v>146</v>
      </c>
    </row>
    <row r="1225" spans="2:65" s="1" customFormat="1" ht="16.5" customHeight="1">
      <c r="B1225" s="34"/>
      <c r="C1225" s="178" t="s">
        <v>1795</v>
      </c>
      <c r="D1225" s="178" t="s">
        <v>720</v>
      </c>
      <c r="E1225" s="179" t="s">
        <v>1796</v>
      </c>
      <c r="F1225" s="180" t="s">
        <v>1797</v>
      </c>
      <c r="G1225" s="181" t="s">
        <v>295</v>
      </c>
      <c r="H1225" s="182">
        <v>2.5999999999999999E-2</v>
      </c>
      <c r="I1225" s="183"/>
      <c r="J1225" s="184">
        <f>ROUND(I1225*H1225,2)</f>
        <v>0</v>
      </c>
      <c r="K1225" s="180" t="s">
        <v>152</v>
      </c>
      <c r="L1225" s="185"/>
      <c r="M1225" s="186" t="s">
        <v>44</v>
      </c>
      <c r="N1225" s="187" t="s">
        <v>53</v>
      </c>
      <c r="P1225" s="138">
        <f>O1225*H1225</f>
        <v>0</v>
      </c>
      <c r="Q1225" s="138">
        <v>1</v>
      </c>
      <c r="R1225" s="138">
        <f>Q1225*H1225</f>
        <v>2.5999999999999999E-2</v>
      </c>
      <c r="S1225" s="138">
        <v>0</v>
      </c>
      <c r="T1225" s="139">
        <f>S1225*H1225</f>
        <v>0</v>
      </c>
      <c r="AR1225" s="140" t="s">
        <v>361</v>
      </c>
      <c r="AT1225" s="140" t="s">
        <v>720</v>
      </c>
      <c r="AU1225" s="140" t="s">
        <v>92</v>
      </c>
      <c r="AY1225" s="18" t="s">
        <v>146</v>
      </c>
      <c r="BE1225" s="141">
        <f>IF(N1225="základní",J1225,0)</f>
        <v>0</v>
      </c>
      <c r="BF1225" s="141">
        <f>IF(N1225="snížená",J1225,0)</f>
        <v>0</v>
      </c>
      <c r="BG1225" s="141">
        <f>IF(N1225="zákl. přenesená",J1225,0)</f>
        <v>0</v>
      </c>
      <c r="BH1225" s="141">
        <f>IF(N1225="sníž. přenesená",J1225,0)</f>
        <v>0</v>
      </c>
      <c r="BI1225" s="141">
        <f>IF(N1225="nulová",J1225,0)</f>
        <v>0</v>
      </c>
      <c r="BJ1225" s="18" t="s">
        <v>90</v>
      </c>
      <c r="BK1225" s="141">
        <f>ROUND(I1225*H1225,2)</f>
        <v>0</v>
      </c>
      <c r="BL1225" s="18" t="s">
        <v>250</v>
      </c>
      <c r="BM1225" s="140" t="s">
        <v>1798</v>
      </c>
    </row>
    <row r="1226" spans="2:65" s="1" customFormat="1" ht="19.5">
      <c r="B1226" s="34"/>
      <c r="D1226" s="146" t="s">
        <v>157</v>
      </c>
      <c r="F1226" s="147" t="s">
        <v>1799</v>
      </c>
      <c r="I1226" s="144"/>
      <c r="L1226" s="34"/>
      <c r="M1226" s="145"/>
      <c r="T1226" s="55"/>
      <c r="AT1226" s="18" t="s">
        <v>157</v>
      </c>
      <c r="AU1226" s="18" t="s">
        <v>92</v>
      </c>
    </row>
    <row r="1227" spans="2:65" s="12" customFormat="1" ht="11.25">
      <c r="B1227" s="148"/>
      <c r="D1227" s="146" t="s">
        <v>159</v>
      </c>
      <c r="E1227" s="149" t="s">
        <v>44</v>
      </c>
      <c r="F1227" s="150" t="s">
        <v>1772</v>
      </c>
      <c r="H1227" s="149" t="s">
        <v>44</v>
      </c>
      <c r="I1227" s="151"/>
      <c r="L1227" s="148"/>
      <c r="M1227" s="152"/>
      <c r="T1227" s="153"/>
      <c r="AT1227" s="149" t="s">
        <v>159</v>
      </c>
      <c r="AU1227" s="149" t="s">
        <v>92</v>
      </c>
      <c r="AV1227" s="12" t="s">
        <v>90</v>
      </c>
      <c r="AW1227" s="12" t="s">
        <v>42</v>
      </c>
      <c r="AX1227" s="12" t="s">
        <v>82</v>
      </c>
      <c r="AY1227" s="149" t="s">
        <v>146</v>
      </c>
    </row>
    <row r="1228" spans="2:65" s="12" customFormat="1" ht="11.25">
      <c r="B1228" s="148"/>
      <c r="D1228" s="146" t="s">
        <v>159</v>
      </c>
      <c r="E1228" s="149" t="s">
        <v>44</v>
      </c>
      <c r="F1228" s="150" t="s">
        <v>1800</v>
      </c>
      <c r="H1228" s="149" t="s">
        <v>44</v>
      </c>
      <c r="I1228" s="151"/>
      <c r="L1228" s="148"/>
      <c r="M1228" s="152"/>
      <c r="T1228" s="153"/>
      <c r="AT1228" s="149" t="s">
        <v>159</v>
      </c>
      <c r="AU1228" s="149" t="s">
        <v>92</v>
      </c>
      <c r="AV1228" s="12" t="s">
        <v>90</v>
      </c>
      <c r="AW1228" s="12" t="s">
        <v>42</v>
      </c>
      <c r="AX1228" s="12" t="s">
        <v>82</v>
      </c>
      <c r="AY1228" s="149" t="s">
        <v>146</v>
      </c>
    </row>
    <row r="1229" spans="2:65" s="13" customFormat="1" ht="11.25">
      <c r="B1229" s="154"/>
      <c r="D1229" s="146" t="s">
        <v>159</v>
      </c>
      <c r="E1229" s="155" t="s">
        <v>44</v>
      </c>
      <c r="F1229" s="156" t="s">
        <v>1801</v>
      </c>
      <c r="H1229" s="157">
        <v>1.2E-2</v>
      </c>
      <c r="I1229" s="158"/>
      <c r="L1229" s="154"/>
      <c r="M1229" s="159"/>
      <c r="T1229" s="160"/>
      <c r="AT1229" s="155" t="s">
        <v>159</v>
      </c>
      <c r="AU1229" s="155" t="s">
        <v>92</v>
      </c>
      <c r="AV1229" s="13" t="s">
        <v>92</v>
      </c>
      <c r="AW1229" s="13" t="s">
        <v>42</v>
      </c>
      <c r="AX1229" s="13" t="s">
        <v>82</v>
      </c>
      <c r="AY1229" s="155" t="s">
        <v>146</v>
      </c>
    </row>
    <row r="1230" spans="2:65" s="13" customFormat="1" ht="11.25">
      <c r="B1230" s="154"/>
      <c r="D1230" s="146" t="s">
        <v>159</v>
      </c>
      <c r="E1230" s="155" t="s">
        <v>44</v>
      </c>
      <c r="F1230" s="156" t="s">
        <v>1802</v>
      </c>
      <c r="H1230" s="157">
        <v>1.2E-2</v>
      </c>
      <c r="I1230" s="158"/>
      <c r="L1230" s="154"/>
      <c r="M1230" s="159"/>
      <c r="T1230" s="160"/>
      <c r="AT1230" s="155" t="s">
        <v>159</v>
      </c>
      <c r="AU1230" s="155" t="s">
        <v>92</v>
      </c>
      <c r="AV1230" s="13" t="s">
        <v>92</v>
      </c>
      <c r="AW1230" s="13" t="s">
        <v>42</v>
      </c>
      <c r="AX1230" s="13" t="s">
        <v>82</v>
      </c>
      <c r="AY1230" s="155" t="s">
        <v>146</v>
      </c>
    </row>
    <row r="1231" spans="2:65" s="14" customFormat="1" ht="11.25">
      <c r="B1231" s="161"/>
      <c r="D1231" s="146" t="s">
        <v>159</v>
      </c>
      <c r="E1231" s="162" t="s">
        <v>44</v>
      </c>
      <c r="F1231" s="163" t="s">
        <v>281</v>
      </c>
      <c r="H1231" s="164">
        <v>2.4E-2</v>
      </c>
      <c r="I1231" s="165"/>
      <c r="L1231" s="161"/>
      <c r="M1231" s="166"/>
      <c r="T1231" s="167"/>
      <c r="AT1231" s="162" t="s">
        <v>159</v>
      </c>
      <c r="AU1231" s="162" t="s">
        <v>92</v>
      </c>
      <c r="AV1231" s="14" t="s">
        <v>153</v>
      </c>
      <c r="AW1231" s="14" t="s">
        <v>42</v>
      </c>
      <c r="AX1231" s="14" t="s">
        <v>90</v>
      </c>
      <c r="AY1231" s="162" t="s">
        <v>146</v>
      </c>
    </row>
    <row r="1232" spans="2:65" s="13" customFormat="1" ht="11.25">
      <c r="B1232" s="154"/>
      <c r="D1232" s="146" t="s">
        <v>159</v>
      </c>
      <c r="F1232" s="156" t="s">
        <v>1803</v>
      </c>
      <c r="H1232" s="157">
        <v>2.5999999999999999E-2</v>
      </c>
      <c r="I1232" s="158"/>
      <c r="L1232" s="154"/>
      <c r="M1232" s="159"/>
      <c r="T1232" s="160"/>
      <c r="AT1232" s="155" t="s">
        <v>159</v>
      </c>
      <c r="AU1232" s="155" t="s">
        <v>92</v>
      </c>
      <c r="AV1232" s="13" t="s">
        <v>92</v>
      </c>
      <c r="AW1232" s="13" t="s">
        <v>4</v>
      </c>
      <c r="AX1232" s="13" t="s">
        <v>90</v>
      </c>
      <c r="AY1232" s="155" t="s">
        <v>146</v>
      </c>
    </row>
    <row r="1233" spans="2:65" s="1" customFormat="1" ht="24.2" customHeight="1">
      <c r="B1233" s="34"/>
      <c r="C1233" s="129" t="s">
        <v>1804</v>
      </c>
      <c r="D1233" s="129" t="s">
        <v>148</v>
      </c>
      <c r="E1233" s="130" t="s">
        <v>1805</v>
      </c>
      <c r="F1233" s="131" t="s">
        <v>1806</v>
      </c>
      <c r="G1233" s="132" t="s">
        <v>295</v>
      </c>
      <c r="H1233" s="133">
        <v>0.56399999999999995</v>
      </c>
      <c r="I1233" s="134"/>
      <c r="J1233" s="135">
        <f>ROUND(I1233*H1233,2)</f>
        <v>0</v>
      </c>
      <c r="K1233" s="131" t="s">
        <v>152</v>
      </c>
      <c r="L1233" s="34"/>
      <c r="M1233" s="136" t="s">
        <v>44</v>
      </c>
      <c r="N1233" s="137" t="s">
        <v>53</v>
      </c>
      <c r="P1233" s="138">
        <f>O1233*H1233</f>
        <v>0</v>
      </c>
      <c r="Q1233" s="138">
        <v>0</v>
      </c>
      <c r="R1233" s="138">
        <f>Q1233*H1233</f>
        <v>0</v>
      </c>
      <c r="S1233" s="138">
        <v>0</v>
      </c>
      <c r="T1233" s="139">
        <f>S1233*H1233</f>
        <v>0</v>
      </c>
      <c r="AR1233" s="140" t="s">
        <v>250</v>
      </c>
      <c r="AT1233" s="140" t="s">
        <v>148</v>
      </c>
      <c r="AU1233" s="140" t="s">
        <v>92</v>
      </c>
      <c r="AY1233" s="18" t="s">
        <v>146</v>
      </c>
      <c r="BE1233" s="141">
        <f>IF(N1233="základní",J1233,0)</f>
        <v>0</v>
      </c>
      <c r="BF1233" s="141">
        <f>IF(N1233="snížená",J1233,0)</f>
        <v>0</v>
      </c>
      <c r="BG1233" s="141">
        <f>IF(N1233="zákl. přenesená",J1233,0)</f>
        <v>0</v>
      </c>
      <c r="BH1233" s="141">
        <f>IF(N1233="sníž. přenesená",J1233,0)</f>
        <v>0</v>
      </c>
      <c r="BI1233" s="141">
        <f>IF(N1233="nulová",J1233,0)</f>
        <v>0</v>
      </c>
      <c r="BJ1233" s="18" t="s">
        <v>90</v>
      </c>
      <c r="BK1233" s="141">
        <f>ROUND(I1233*H1233,2)</f>
        <v>0</v>
      </c>
      <c r="BL1233" s="18" t="s">
        <v>250</v>
      </c>
      <c r="BM1233" s="140" t="s">
        <v>1807</v>
      </c>
    </row>
    <row r="1234" spans="2:65" s="1" customFormat="1" ht="11.25">
      <c r="B1234" s="34"/>
      <c r="D1234" s="142" t="s">
        <v>155</v>
      </c>
      <c r="F1234" s="143" t="s">
        <v>1808</v>
      </c>
      <c r="I1234" s="144"/>
      <c r="L1234" s="34"/>
      <c r="M1234" s="145"/>
      <c r="T1234" s="55"/>
      <c r="AT1234" s="18" t="s">
        <v>155</v>
      </c>
      <c r="AU1234" s="18" t="s">
        <v>92</v>
      </c>
    </row>
    <row r="1235" spans="2:65" s="11" customFormat="1" ht="22.9" customHeight="1">
      <c r="B1235" s="117"/>
      <c r="D1235" s="118" t="s">
        <v>81</v>
      </c>
      <c r="E1235" s="127" t="s">
        <v>611</v>
      </c>
      <c r="F1235" s="127" t="s">
        <v>612</v>
      </c>
      <c r="I1235" s="120"/>
      <c r="J1235" s="128">
        <f>BK1235</f>
        <v>0</v>
      </c>
      <c r="L1235" s="117"/>
      <c r="M1235" s="122"/>
      <c r="P1235" s="123">
        <f>SUM(P1236:P1259)</f>
        <v>0</v>
      </c>
      <c r="R1235" s="123">
        <f>SUM(R1236:R1259)</f>
        <v>1.440554E-2</v>
      </c>
      <c r="T1235" s="124">
        <f>SUM(T1236:T1259)</f>
        <v>0</v>
      </c>
      <c r="AR1235" s="118" t="s">
        <v>92</v>
      </c>
      <c r="AT1235" s="125" t="s">
        <v>81</v>
      </c>
      <c r="AU1235" s="125" t="s">
        <v>90</v>
      </c>
      <c r="AY1235" s="118" t="s">
        <v>146</v>
      </c>
      <c r="BK1235" s="126">
        <f>SUM(BK1236:BK1259)</f>
        <v>0</v>
      </c>
    </row>
    <row r="1236" spans="2:65" s="1" customFormat="1" ht="24.2" customHeight="1">
      <c r="B1236" s="34"/>
      <c r="C1236" s="129" t="s">
        <v>1809</v>
      </c>
      <c r="D1236" s="129" t="s">
        <v>148</v>
      </c>
      <c r="E1236" s="130" t="s">
        <v>1810</v>
      </c>
      <c r="F1236" s="131" t="s">
        <v>1811</v>
      </c>
      <c r="G1236" s="132" t="s">
        <v>192</v>
      </c>
      <c r="H1236" s="133">
        <v>5.15</v>
      </c>
      <c r="I1236" s="134"/>
      <c r="J1236" s="135">
        <f>ROUND(I1236*H1236,2)</f>
        <v>0</v>
      </c>
      <c r="K1236" s="131" t="s">
        <v>152</v>
      </c>
      <c r="L1236" s="34"/>
      <c r="M1236" s="136" t="s">
        <v>44</v>
      </c>
      <c r="N1236" s="137" t="s">
        <v>53</v>
      </c>
      <c r="P1236" s="138">
        <f>O1236*H1236</f>
        <v>0</v>
      </c>
      <c r="Q1236" s="138">
        <v>4.2999999999999999E-4</v>
      </c>
      <c r="R1236" s="138">
        <f>Q1236*H1236</f>
        <v>2.2144999999999999E-3</v>
      </c>
      <c r="S1236" s="138">
        <v>0</v>
      </c>
      <c r="T1236" s="139">
        <f>S1236*H1236</f>
        <v>0</v>
      </c>
      <c r="AR1236" s="140" t="s">
        <v>250</v>
      </c>
      <c r="AT1236" s="140" t="s">
        <v>148</v>
      </c>
      <c r="AU1236" s="140" t="s">
        <v>92</v>
      </c>
      <c r="AY1236" s="18" t="s">
        <v>146</v>
      </c>
      <c r="BE1236" s="141">
        <f>IF(N1236="základní",J1236,0)</f>
        <v>0</v>
      </c>
      <c r="BF1236" s="141">
        <f>IF(N1236="snížená",J1236,0)</f>
        <v>0</v>
      </c>
      <c r="BG1236" s="141">
        <f>IF(N1236="zákl. přenesená",J1236,0)</f>
        <v>0</v>
      </c>
      <c r="BH1236" s="141">
        <f>IF(N1236="sníž. přenesená",J1236,0)</f>
        <v>0</v>
      </c>
      <c r="BI1236" s="141">
        <f>IF(N1236="nulová",J1236,0)</f>
        <v>0</v>
      </c>
      <c r="BJ1236" s="18" t="s">
        <v>90</v>
      </c>
      <c r="BK1236" s="141">
        <f>ROUND(I1236*H1236,2)</f>
        <v>0</v>
      </c>
      <c r="BL1236" s="18" t="s">
        <v>250</v>
      </c>
      <c r="BM1236" s="140" t="s">
        <v>1812</v>
      </c>
    </row>
    <row r="1237" spans="2:65" s="1" customFormat="1" ht="11.25">
      <c r="B1237" s="34"/>
      <c r="D1237" s="142" t="s">
        <v>155</v>
      </c>
      <c r="F1237" s="143" t="s">
        <v>1813</v>
      </c>
      <c r="I1237" s="144"/>
      <c r="L1237" s="34"/>
      <c r="M1237" s="145"/>
      <c r="T1237" s="55"/>
      <c r="AT1237" s="18" t="s">
        <v>155</v>
      </c>
      <c r="AU1237" s="18" t="s">
        <v>92</v>
      </c>
    </row>
    <row r="1238" spans="2:65" s="12" customFormat="1" ht="11.25">
      <c r="B1238" s="148"/>
      <c r="D1238" s="146" t="s">
        <v>159</v>
      </c>
      <c r="E1238" s="149" t="s">
        <v>44</v>
      </c>
      <c r="F1238" s="150" t="s">
        <v>275</v>
      </c>
      <c r="H1238" s="149" t="s">
        <v>44</v>
      </c>
      <c r="I1238" s="151"/>
      <c r="L1238" s="148"/>
      <c r="M1238" s="152"/>
      <c r="T1238" s="153"/>
      <c r="AT1238" s="149" t="s">
        <v>159</v>
      </c>
      <c r="AU1238" s="149" t="s">
        <v>92</v>
      </c>
      <c r="AV1238" s="12" t="s">
        <v>90</v>
      </c>
      <c r="AW1238" s="12" t="s">
        <v>42</v>
      </c>
      <c r="AX1238" s="12" t="s">
        <v>82</v>
      </c>
      <c r="AY1238" s="149" t="s">
        <v>146</v>
      </c>
    </row>
    <row r="1239" spans="2:65" s="12" customFormat="1" ht="11.25">
      <c r="B1239" s="148"/>
      <c r="D1239" s="146" t="s">
        <v>159</v>
      </c>
      <c r="E1239" s="149" t="s">
        <v>44</v>
      </c>
      <c r="F1239" s="150" t="s">
        <v>618</v>
      </c>
      <c r="H1239" s="149" t="s">
        <v>44</v>
      </c>
      <c r="I1239" s="151"/>
      <c r="L1239" s="148"/>
      <c r="M1239" s="152"/>
      <c r="T1239" s="153"/>
      <c r="AT1239" s="149" t="s">
        <v>159</v>
      </c>
      <c r="AU1239" s="149" t="s">
        <v>92</v>
      </c>
      <c r="AV1239" s="12" t="s">
        <v>90</v>
      </c>
      <c r="AW1239" s="12" t="s">
        <v>42</v>
      </c>
      <c r="AX1239" s="12" t="s">
        <v>82</v>
      </c>
      <c r="AY1239" s="149" t="s">
        <v>146</v>
      </c>
    </row>
    <row r="1240" spans="2:65" s="13" customFormat="1" ht="11.25">
      <c r="B1240" s="154"/>
      <c r="D1240" s="146" t="s">
        <v>159</v>
      </c>
      <c r="E1240" s="155" t="s">
        <v>44</v>
      </c>
      <c r="F1240" s="156" t="s">
        <v>619</v>
      </c>
      <c r="H1240" s="157">
        <v>4.3</v>
      </c>
      <c r="I1240" s="158"/>
      <c r="L1240" s="154"/>
      <c r="M1240" s="159"/>
      <c r="T1240" s="160"/>
      <c r="AT1240" s="155" t="s">
        <v>159</v>
      </c>
      <c r="AU1240" s="155" t="s">
        <v>92</v>
      </c>
      <c r="AV1240" s="13" t="s">
        <v>92</v>
      </c>
      <c r="AW1240" s="13" t="s">
        <v>42</v>
      </c>
      <c r="AX1240" s="13" t="s">
        <v>82</v>
      </c>
      <c r="AY1240" s="155" t="s">
        <v>146</v>
      </c>
    </row>
    <row r="1241" spans="2:65" s="13" customFormat="1" ht="11.25">
      <c r="B1241" s="154"/>
      <c r="D1241" s="146" t="s">
        <v>159</v>
      </c>
      <c r="E1241" s="155" t="s">
        <v>44</v>
      </c>
      <c r="F1241" s="156" t="s">
        <v>620</v>
      </c>
      <c r="H1241" s="157">
        <v>0.85</v>
      </c>
      <c r="I1241" s="158"/>
      <c r="L1241" s="154"/>
      <c r="M1241" s="159"/>
      <c r="T1241" s="160"/>
      <c r="AT1241" s="155" t="s">
        <v>159</v>
      </c>
      <c r="AU1241" s="155" t="s">
        <v>92</v>
      </c>
      <c r="AV1241" s="13" t="s">
        <v>92</v>
      </c>
      <c r="AW1241" s="13" t="s">
        <v>42</v>
      </c>
      <c r="AX1241" s="13" t="s">
        <v>82</v>
      </c>
      <c r="AY1241" s="155" t="s">
        <v>146</v>
      </c>
    </row>
    <row r="1242" spans="2:65" s="14" customFormat="1" ht="11.25">
      <c r="B1242" s="161"/>
      <c r="D1242" s="146" t="s">
        <v>159</v>
      </c>
      <c r="E1242" s="162" t="s">
        <v>44</v>
      </c>
      <c r="F1242" s="163" t="s">
        <v>281</v>
      </c>
      <c r="H1242" s="164">
        <v>5.1499999999999995</v>
      </c>
      <c r="I1242" s="165"/>
      <c r="L1242" s="161"/>
      <c r="M1242" s="166"/>
      <c r="T1242" s="167"/>
      <c r="AT1242" s="162" t="s">
        <v>159</v>
      </c>
      <c r="AU1242" s="162" t="s">
        <v>92</v>
      </c>
      <c r="AV1242" s="14" t="s">
        <v>153</v>
      </c>
      <c r="AW1242" s="14" t="s">
        <v>42</v>
      </c>
      <c r="AX1242" s="14" t="s">
        <v>90</v>
      </c>
      <c r="AY1242" s="162" t="s">
        <v>146</v>
      </c>
    </row>
    <row r="1243" spans="2:65" s="1" customFormat="1" ht="16.5" customHeight="1">
      <c r="B1243" s="34"/>
      <c r="C1243" s="178" t="s">
        <v>1814</v>
      </c>
      <c r="D1243" s="178" t="s">
        <v>720</v>
      </c>
      <c r="E1243" s="179" t="s">
        <v>1815</v>
      </c>
      <c r="F1243" s="180" t="s">
        <v>1816</v>
      </c>
      <c r="G1243" s="181" t="s">
        <v>192</v>
      </c>
      <c r="H1243" s="182">
        <v>5.923</v>
      </c>
      <c r="I1243" s="183"/>
      <c r="J1243" s="184">
        <f>ROUND(I1243*H1243,2)</f>
        <v>0</v>
      </c>
      <c r="K1243" s="180" t="s">
        <v>152</v>
      </c>
      <c r="L1243" s="185"/>
      <c r="M1243" s="186" t="s">
        <v>44</v>
      </c>
      <c r="N1243" s="187" t="s">
        <v>53</v>
      </c>
      <c r="P1243" s="138">
        <f>O1243*H1243</f>
        <v>0</v>
      </c>
      <c r="Q1243" s="138">
        <v>1.98E-3</v>
      </c>
      <c r="R1243" s="138">
        <f>Q1243*H1243</f>
        <v>1.172754E-2</v>
      </c>
      <c r="S1243" s="138">
        <v>0</v>
      </c>
      <c r="T1243" s="139">
        <f>S1243*H1243</f>
        <v>0</v>
      </c>
      <c r="AR1243" s="140" t="s">
        <v>361</v>
      </c>
      <c r="AT1243" s="140" t="s">
        <v>720</v>
      </c>
      <c r="AU1243" s="140" t="s">
        <v>92</v>
      </c>
      <c r="AY1243" s="18" t="s">
        <v>146</v>
      </c>
      <c r="BE1243" s="141">
        <f>IF(N1243="základní",J1243,0)</f>
        <v>0</v>
      </c>
      <c r="BF1243" s="141">
        <f>IF(N1243="snížená",J1243,0)</f>
        <v>0</v>
      </c>
      <c r="BG1243" s="141">
        <f>IF(N1243="zákl. přenesená",J1243,0)</f>
        <v>0</v>
      </c>
      <c r="BH1243" s="141">
        <f>IF(N1243="sníž. přenesená",J1243,0)</f>
        <v>0</v>
      </c>
      <c r="BI1243" s="141">
        <f>IF(N1243="nulová",J1243,0)</f>
        <v>0</v>
      </c>
      <c r="BJ1243" s="18" t="s">
        <v>90</v>
      </c>
      <c r="BK1243" s="141">
        <f>ROUND(I1243*H1243,2)</f>
        <v>0</v>
      </c>
      <c r="BL1243" s="18" t="s">
        <v>250</v>
      </c>
      <c r="BM1243" s="140" t="s">
        <v>1817</v>
      </c>
    </row>
    <row r="1244" spans="2:65" s="1" customFormat="1" ht="19.5">
      <c r="B1244" s="34"/>
      <c r="D1244" s="146" t="s">
        <v>157</v>
      </c>
      <c r="F1244" s="147" t="s">
        <v>1763</v>
      </c>
      <c r="I1244" s="144"/>
      <c r="L1244" s="34"/>
      <c r="M1244" s="145"/>
      <c r="T1244" s="55"/>
      <c r="AT1244" s="18" t="s">
        <v>157</v>
      </c>
      <c r="AU1244" s="18" t="s">
        <v>92</v>
      </c>
    </row>
    <row r="1245" spans="2:65" s="12" customFormat="1" ht="11.25">
      <c r="B1245" s="148"/>
      <c r="D1245" s="146" t="s">
        <v>159</v>
      </c>
      <c r="E1245" s="149" t="s">
        <v>44</v>
      </c>
      <c r="F1245" s="150" t="s">
        <v>275</v>
      </c>
      <c r="H1245" s="149" t="s">
        <v>44</v>
      </c>
      <c r="I1245" s="151"/>
      <c r="L1245" s="148"/>
      <c r="M1245" s="152"/>
      <c r="T1245" s="153"/>
      <c r="AT1245" s="149" t="s">
        <v>159</v>
      </c>
      <c r="AU1245" s="149" t="s">
        <v>92</v>
      </c>
      <c r="AV1245" s="12" t="s">
        <v>90</v>
      </c>
      <c r="AW1245" s="12" t="s">
        <v>42</v>
      </c>
      <c r="AX1245" s="12" t="s">
        <v>82</v>
      </c>
      <c r="AY1245" s="149" t="s">
        <v>146</v>
      </c>
    </row>
    <row r="1246" spans="2:65" s="12" customFormat="1" ht="11.25">
      <c r="B1246" s="148"/>
      <c r="D1246" s="146" t="s">
        <v>159</v>
      </c>
      <c r="E1246" s="149" t="s">
        <v>44</v>
      </c>
      <c r="F1246" s="150" t="s">
        <v>618</v>
      </c>
      <c r="H1246" s="149" t="s">
        <v>44</v>
      </c>
      <c r="I1246" s="151"/>
      <c r="L1246" s="148"/>
      <c r="M1246" s="152"/>
      <c r="T1246" s="153"/>
      <c r="AT1246" s="149" t="s">
        <v>159</v>
      </c>
      <c r="AU1246" s="149" t="s">
        <v>92</v>
      </c>
      <c r="AV1246" s="12" t="s">
        <v>90</v>
      </c>
      <c r="AW1246" s="12" t="s">
        <v>42</v>
      </c>
      <c r="AX1246" s="12" t="s">
        <v>82</v>
      </c>
      <c r="AY1246" s="149" t="s">
        <v>146</v>
      </c>
    </row>
    <row r="1247" spans="2:65" s="13" customFormat="1" ht="11.25">
      <c r="B1247" s="154"/>
      <c r="D1247" s="146" t="s">
        <v>159</v>
      </c>
      <c r="E1247" s="155" t="s">
        <v>44</v>
      </c>
      <c r="F1247" s="156" t="s">
        <v>619</v>
      </c>
      <c r="H1247" s="157">
        <v>4.3</v>
      </c>
      <c r="I1247" s="158"/>
      <c r="L1247" s="154"/>
      <c r="M1247" s="159"/>
      <c r="T1247" s="160"/>
      <c r="AT1247" s="155" t="s">
        <v>159</v>
      </c>
      <c r="AU1247" s="155" t="s">
        <v>92</v>
      </c>
      <c r="AV1247" s="13" t="s">
        <v>92</v>
      </c>
      <c r="AW1247" s="13" t="s">
        <v>42</v>
      </c>
      <c r="AX1247" s="13" t="s">
        <v>82</v>
      </c>
      <c r="AY1247" s="155" t="s">
        <v>146</v>
      </c>
    </row>
    <row r="1248" spans="2:65" s="13" customFormat="1" ht="11.25">
      <c r="B1248" s="154"/>
      <c r="D1248" s="146" t="s">
        <v>159</v>
      </c>
      <c r="E1248" s="155" t="s">
        <v>44</v>
      </c>
      <c r="F1248" s="156" t="s">
        <v>620</v>
      </c>
      <c r="H1248" s="157">
        <v>0.85</v>
      </c>
      <c r="I1248" s="158"/>
      <c r="L1248" s="154"/>
      <c r="M1248" s="159"/>
      <c r="T1248" s="160"/>
      <c r="AT1248" s="155" t="s">
        <v>159</v>
      </c>
      <c r="AU1248" s="155" t="s">
        <v>92</v>
      </c>
      <c r="AV1248" s="13" t="s">
        <v>92</v>
      </c>
      <c r="AW1248" s="13" t="s">
        <v>42</v>
      </c>
      <c r="AX1248" s="13" t="s">
        <v>82</v>
      </c>
      <c r="AY1248" s="155" t="s">
        <v>146</v>
      </c>
    </row>
    <row r="1249" spans="2:65" s="14" customFormat="1" ht="11.25">
      <c r="B1249" s="161"/>
      <c r="D1249" s="146" t="s">
        <v>159</v>
      </c>
      <c r="E1249" s="162" t="s">
        <v>44</v>
      </c>
      <c r="F1249" s="163" t="s">
        <v>281</v>
      </c>
      <c r="H1249" s="164">
        <v>5.1499999999999995</v>
      </c>
      <c r="I1249" s="165"/>
      <c r="L1249" s="161"/>
      <c r="M1249" s="166"/>
      <c r="T1249" s="167"/>
      <c r="AT1249" s="162" t="s">
        <v>159</v>
      </c>
      <c r="AU1249" s="162" t="s">
        <v>92</v>
      </c>
      <c r="AV1249" s="14" t="s">
        <v>153</v>
      </c>
      <c r="AW1249" s="14" t="s">
        <v>42</v>
      </c>
      <c r="AX1249" s="14" t="s">
        <v>90</v>
      </c>
      <c r="AY1249" s="162" t="s">
        <v>146</v>
      </c>
    </row>
    <row r="1250" spans="2:65" s="13" customFormat="1" ht="11.25">
      <c r="B1250" s="154"/>
      <c r="D1250" s="146" t="s">
        <v>159</v>
      </c>
      <c r="F1250" s="156" t="s">
        <v>1818</v>
      </c>
      <c r="H1250" s="157">
        <v>5.923</v>
      </c>
      <c r="I1250" s="158"/>
      <c r="L1250" s="154"/>
      <c r="M1250" s="159"/>
      <c r="T1250" s="160"/>
      <c r="AT1250" s="155" t="s">
        <v>159</v>
      </c>
      <c r="AU1250" s="155" t="s">
        <v>92</v>
      </c>
      <c r="AV1250" s="13" t="s">
        <v>92</v>
      </c>
      <c r="AW1250" s="13" t="s">
        <v>4</v>
      </c>
      <c r="AX1250" s="13" t="s">
        <v>90</v>
      </c>
      <c r="AY1250" s="155" t="s">
        <v>146</v>
      </c>
    </row>
    <row r="1251" spans="2:65" s="1" customFormat="1" ht="16.5" customHeight="1">
      <c r="B1251" s="34"/>
      <c r="C1251" s="129" t="s">
        <v>1819</v>
      </c>
      <c r="D1251" s="129" t="s">
        <v>148</v>
      </c>
      <c r="E1251" s="130" t="s">
        <v>1820</v>
      </c>
      <c r="F1251" s="131" t="s">
        <v>1821</v>
      </c>
      <c r="G1251" s="132" t="s">
        <v>192</v>
      </c>
      <c r="H1251" s="133">
        <v>5.15</v>
      </c>
      <c r="I1251" s="134"/>
      <c r="J1251" s="135">
        <f>ROUND(I1251*H1251,2)</f>
        <v>0</v>
      </c>
      <c r="K1251" s="131" t="s">
        <v>152</v>
      </c>
      <c r="L1251" s="34"/>
      <c r="M1251" s="136" t="s">
        <v>44</v>
      </c>
      <c r="N1251" s="137" t="s">
        <v>53</v>
      </c>
      <c r="P1251" s="138">
        <f>O1251*H1251</f>
        <v>0</v>
      </c>
      <c r="Q1251" s="138">
        <v>9.0000000000000006E-5</v>
      </c>
      <c r="R1251" s="138">
        <f>Q1251*H1251</f>
        <v>4.6350000000000004E-4</v>
      </c>
      <c r="S1251" s="138">
        <v>0</v>
      </c>
      <c r="T1251" s="139">
        <f>S1251*H1251</f>
        <v>0</v>
      </c>
      <c r="AR1251" s="140" t="s">
        <v>250</v>
      </c>
      <c r="AT1251" s="140" t="s">
        <v>148</v>
      </c>
      <c r="AU1251" s="140" t="s">
        <v>92</v>
      </c>
      <c r="AY1251" s="18" t="s">
        <v>146</v>
      </c>
      <c r="BE1251" s="141">
        <f>IF(N1251="základní",J1251,0)</f>
        <v>0</v>
      </c>
      <c r="BF1251" s="141">
        <f>IF(N1251="snížená",J1251,0)</f>
        <v>0</v>
      </c>
      <c r="BG1251" s="141">
        <f>IF(N1251="zákl. přenesená",J1251,0)</f>
        <v>0</v>
      </c>
      <c r="BH1251" s="141">
        <f>IF(N1251="sníž. přenesená",J1251,0)</f>
        <v>0</v>
      </c>
      <c r="BI1251" s="141">
        <f>IF(N1251="nulová",J1251,0)</f>
        <v>0</v>
      </c>
      <c r="BJ1251" s="18" t="s">
        <v>90</v>
      </c>
      <c r="BK1251" s="141">
        <f>ROUND(I1251*H1251,2)</f>
        <v>0</v>
      </c>
      <c r="BL1251" s="18" t="s">
        <v>250</v>
      </c>
      <c r="BM1251" s="140" t="s">
        <v>1822</v>
      </c>
    </row>
    <row r="1252" spans="2:65" s="1" customFormat="1" ht="11.25">
      <c r="B1252" s="34"/>
      <c r="D1252" s="142" t="s">
        <v>155</v>
      </c>
      <c r="F1252" s="143" t="s">
        <v>1823</v>
      </c>
      <c r="I1252" s="144"/>
      <c r="L1252" s="34"/>
      <c r="M1252" s="145"/>
      <c r="T1252" s="55"/>
      <c r="AT1252" s="18" t="s">
        <v>155</v>
      </c>
      <c r="AU1252" s="18" t="s">
        <v>92</v>
      </c>
    </row>
    <row r="1253" spans="2:65" s="12" customFormat="1" ht="11.25">
      <c r="B1253" s="148"/>
      <c r="D1253" s="146" t="s">
        <v>159</v>
      </c>
      <c r="E1253" s="149" t="s">
        <v>44</v>
      </c>
      <c r="F1253" s="150" t="s">
        <v>275</v>
      </c>
      <c r="H1253" s="149" t="s">
        <v>44</v>
      </c>
      <c r="I1253" s="151"/>
      <c r="L1253" s="148"/>
      <c r="M1253" s="152"/>
      <c r="T1253" s="153"/>
      <c r="AT1253" s="149" t="s">
        <v>159</v>
      </c>
      <c r="AU1253" s="149" t="s">
        <v>92</v>
      </c>
      <c r="AV1253" s="12" t="s">
        <v>90</v>
      </c>
      <c r="AW1253" s="12" t="s">
        <v>42</v>
      </c>
      <c r="AX1253" s="12" t="s">
        <v>82</v>
      </c>
      <c r="AY1253" s="149" t="s">
        <v>146</v>
      </c>
    </row>
    <row r="1254" spans="2:65" s="12" customFormat="1" ht="11.25">
      <c r="B1254" s="148"/>
      <c r="D1254" s="146" t="s">
        <v>159</v>
      </c>
      <c r="E1254" s="149" t="s">
        <v>44</v>
      </c>
      <c r="F1254" s="150" t="s">
        <v>618</v>
      </c>
      <c r="H1254" s="149" t="s">
        <v>44</v>
      </c>
      <c r="I1254" s="151"/>
      <c r="L1254" s="148"/>
      <c r="M1254" s="152"/>
      <c r="T1254" s="153"/>
      <c r="AT1254" s="149" t="s">
        <v>159</v>
      </c>
      <c r="AU1254" s="149" t="s">
        <v>92</v>
      </c>
      <c r="AV1254" s="12" t="s">
        <v>90</v>
      </c>
      <c r="AW1254" s="12" t="s">
        <v>42</v>
      </c>
      <c r="AX1254" s="12" t="s">
        <v>82</v>
      </c>
      <c r="AY1254" s="149" t="s">
        <v>146</v>
      </c>
    </row>
    <row r="1255" spans="2:65" s="13" customFormat="1" ht="11.25">
      <c r="B1255" s="154"/>
      <c r="D1255" s="146" t="s">
        <v>159</v>
      </c>
      <c r="E1255" s="155" t="s">
        <v>44</v>
      </c>
      <c r="F1255" s="156" t="s">
        <v>619</v>
      </c>
      <c r="H1255" s="157">
        <v>4.3</v>
      </c>
      <c r="I1255" s="158"/>
      <c r="L1255" s="154"/>
      <c r="M1255" s="159"/>
      <c r="T1255" s="160"/>
      <c r="AT1255" s="155" t="s">
        <v>159</v>
      </c>
      <c r="AU1255" s="155" t="s">
        <v>92</v>
      </c>
      <c r="AV1255" s="13" t="s">
        <v>92</v>
      </c>
      <c r="AW1255" s="13" t="s">
        <v>42</v>
      </c>
      <c r="AX1255" s="13" t="s">
        <v>82</v>
      </c>
      <c r="AY1255" s="155" t="s">
        <v>146</v>
      </c>
    </row>
    <row r="1256" spans="2:65" s="13" customFormat="1" ht="11.25">
      <c r="B1256" s="154"/>
      <c r="D1256" s="146" t="s">
        <v>159</v>
      </c>
      <c r="E1256" s="155" t="s">
        <v>44</v>
      </c>
      <c r="F1256" s="156" t="s">
        <v>620</v>
      </c>
      <c r="H1256" s="157">
        <v>0.85</v>
      </c>
      <c r="I1256" s="158"/>
      <c r="L1256" s="154"/>
      <c r="M1256" s="159"/>
      <c r="T1256" s="160"/>
      <c r="AT1256" s="155" t="s">
        <v>159</v>
      </c>
      <c r="AU1256" s="155" t="s">
        <v>92</v>
      </c>
      <c r="AV1256" s="13" t="s">
        <v>92</v>
      </c>
      <c r="AW1256" s="13" t="s">
        <v>42</v>
      </c>
      <c r="AX1256" s="13" t="s">
        <v>82</v>
      </c>
      <c r="AY1256" s="155" t="s">
        <v>146</v>
      </c>
    </row>
    <row r="1257" spans="2:65" s="14" customFormat="1" ht="11.25">
      <c r="B1257" s="161"/>
      <c r="D1257" s="146" t="s">
        <v>159</v>
      </c>
      <c r="E1257" s="162" t="s">
        <v>44</v>
      </c>
      <c r="F1257" s="163" t="s">
        <v>281</v>
      </c>
      <c r="H1257" s="164">
        <v>5.1499999999999995</v>
      </c>
      <c r="I1257" s="165"/>
      <c r="L1257" s="161"/>
      <c r="M1257" s="166"/>
      <c r="T1257" s="167"/>
      <c r="AT1257" s="162" t="s">
        <v>159</v>
      </c>
      <c r="AU1257" s="162" t="s">
        <v>92</v>
      </c>
      <c r="AV1257" s="14" t="s">
        <v>153</v>
      </c>
      <c r="AW1257" s="14" t="s">
        <v>42</v>
      </c>
      <c r="AX1257" s="14" t="s">
        <v>90</v>
      </c>
      <c r="AY1257" s="162" t="s">
        <v>146</v>
      </c>
    </row>
    <row r="1258" spans="2:65" s="1" customFormat="1" ht="24.2" customHeight="1">
      <c r="B1258" s="34"/>
      <c r="C1258" s="129" t="s">
        <v>1824</v>
      </c>
      <c r="D1258" s="129" t="s">
        <v>148</v>
      </c>
      <c r="E1258" s="130" t="s">
        <v>1825</v>
      </c>
      <c r="F1258" s="131" t="s">
        <v>1826</v>
      </c>
      <c r="G1258" s="132" t="s">
        <v>295</v>
      </c>
      <c r="H1258" s="133">
        <v>1.4E-2</v>
      </c>
      <c r="I1258" s="134"/>
      <c r="J1258" s="135">
        <f>ROUND(I1258*H1258,2)</f>
        <v>0</v>
      </c>
      <c r="K1258" s="131" t="s">
        <v>152</v>
      </c>
      <c r="L1258" s="34"/>
      <c r="M1258" s="136" t="s">
        <v>44</v>
      </c>
      <c r="N1258" s="137" t="s">
        <v>53</v>
      </c>
      <c r="P1258" s="138">
        <f>O1258*H1258</f>
        <v>0</v>
      </c>
      <c r="Q1258" s="138">
        <v>0</v>
      </c>
      <c r="R1258" s="138">
        <f>Q1258*H1258</f>
        <v>0</v>
      </c>
      <c r="S1258" s="138">
        <v>0</v>
      </c>
      <c r="T1258" s="139">
        <f>S1258*H1258</f>
        <v>0</v>
      </c>
      <c r="AR1258" s="140" t="s">
        <v>250</v>
      </c>
      <c r="AT1258" s="140" t="s">
        <v>148</v>
      </c>
      <c r="AU1258" s="140" t="s">
        <v>92</v>
      </c>
      <c r="AY1258" s="18" t="s">
        <v>146</v>
      </c>
      <c r="BE1258" s="141">
        <f>IF(N1258="základní",J1258,0)</f>
        <v>0</v>
      </c>
      <c r="BF1258" s="141">
        <f>IF(N1258="snížená",J1258,0)</f>
        <v>0</v>
      </c>
      <c r="BG1258" s="141">
        <f>IF(N1258="zákl. přenesená",J1258,0)</f>
        <v>0</v>
      </c>
      <c r="BH1258" s="141">
        <f>IF(N1258="sníž. přenesená",J1258,0)</f>
        <v>0</v>
      </c>
      <c r="BI1258" s="141">
        <f>IF(N1258="nulová",J1258,0)</f>
        <v>0</v>
      </c>
      <c r="BJ1258" s="18" t="s">
        <v>90</v>
      </c>
      <c r="BK1258" s="141">
        <f>ROUND(I1258*H1258,2)</f>
        <v>0</v>
      </c>
      <c r="BL1258" s="18" t="s">
        <v>250</v>
      </c>
      <c r="BM1258" s="140" t="s">
        <v>1827</v>
      </c>
    </row>
    <row r="1259" spans="2:65" s="1" customFormat="1" ht="11.25">
      <c r="B1259" s="34"/>
      <c r="D1259" s="142" t="s">
        <v>155</v>
      </c>
      <c r="F1259" s="143" t="s">
        <v>1828</v>
      </c>
      <c r="I1259" s="144"/>
      <c r="L1259" s="34"/>
      <c r="M1259" s="145"/>
      <c r="T1259" s="55"/>
      <c r="AT1259" s="18" t="s">
        <v>155</v>
      </c>
      <c r="AU1259" s="18" t="s">
        <v>92</v>
      </c>
    </row>
    <row r="1260" spans="2:65" s="11" customFormat="1" ht="22.9" customHeight="1">
      <c r="B1260" s="117"/>
      <c r="D1260" s="118" t="s">
        <v>81</v>
      </c>
      <c r="E1260" s="127" t="s">
        <v>621</v>
      </c>
      <c r="F1260" s="127" t="s">
        <v>622</v>
      </c>
      <c r="I1260" s="120"/>
      <c r="J1260" s="128">
        <f>BK1260</f>
        <v>0</v>
      </c>
      <c r="L1260" s="117"/>
      <c r="M1260" s="122"/>
      <c r="P1260" s="123">
        <f>SUM(P1261:P1367)</f>
        <v>0</v>
      </c>
      <c r="R1260" s="123">
        <f>SUM(R1261:R1367)</f>
        <v>0.70568359999999997</v>
      </c>
      <c r="T1260" s="124">
        <f>SUM(T1261:T1367)</f>
        <v>0</v>
      </c>
      <c r="AR1260" s="118" t="s">
        <v>92</v>
      </c>
      <c r="AT1260" s="125" t="s">
        <v>81</v>
      </c>
      <c r="AU1260" s="125" t="s">
        <v>90</v>
      </c>
      <c r="AY1260" s="118" t="s">
        <v>146</v>
      </c>
      <c r="BK1260" s="126">
        <f>SUM(BK1261:BK1367)</f>
        <v>0</v>
      </c>
    </row>
    <row r="1261" spans="2:65" s="1" customFormat="1" ht="24.2" customHeight="1">
      <c r="B1261" s="34"/>
      <c r="C1261" s="129" t="s">
        <v>1829</v>
      </c>
      <c r="D1261" s="129" t="s">
        <v>148</v>
      </c>
      <c r="E1261" s="130" t="s">
        <v>1830</v>
      </c>
      <c r="F1261" s="131" t="s">
        <v>1831</v>
      </c>
      <c r="G1261" s="132" t="s">
        <v>151</v>
      </c>
      <c r="H1261" s="133">
        <v>105.98</v>
      </c>
      <c r="I1261" s="134"/>
      <c r="J1261" s="135">
        <f>ROUND(I1261*H1261,2)</f>
        <v>0</v>
      </c>
      <c r="K1261" s="131" t="s">
        <v>152</v>
      </c>
      <c r="L1261" s="34"/>
      <c r="M1261" s="136" t="s">
        <v>44</v>
      </c>
      <c r="N1261" s="137" t="s">
        <v>53</v>
      </c>
      <c r="P1261" s="138">
        <f>O1261*H1261</f>
        <v>0</v>
      </c>
      <c r="Q1261" s="138">
        <v>0</v>
      </c>
      <c r="R1261" s="138">
        <f>Q1261*H1261</f>
        <v>0</v>
      </c>
      <c r="S1261" s="138">
        <v>0</v>
      </c>
      <c r="T1261" s="139">
        <f>S1261*H1261</f>
        <v>0</v>
      </c>
      <c r="AR1261" s="140" t="s">
        <v>250</v>
      </c>
      <c r="AT1261" s="140" t="s">
        <v>148</v>
      </c>
      <c r="AU1261" s="140" t="s">
        <v>92</v>
      </c>
      <c r="AY1261" s="18" t="s">
        <v>146</v>
      </c>
      <c r="BE1261" s="141">
        <f>IF(N1261="základní",J1261,0)</f>
        <v>0</v>
      </c>
      <c r="BF1261" s="141">
        <f>IF(N1261="snížená",J1261,0)</f>
        <v>0</v>
      </c>
      <c r="BG1261" s="141">
        <f>IF(N1261="zákl. přenesená",J1261,0)</f>
        <v>0</v>
      </c>
      <c r="BH1261" s="141">
        <f>IF(N1261="sníž. přenesená",J1261,0)</f>
        <v>0</v>
      </c>
      <c r="BI1261" s="141">
        <f>IF(N1261="nulová",J1261,0)</f>
        <v>0</v>
      </c>
      <c r="BJ1261" s="18" t="s">
        <v>90</v>
      </c>
      <c r="BK1261" s="141">
        <f>ROUND(I1261*H1261,2)</f>
        <v>0</v>
      </c>
      <c r="BL1261" s="18" t="s">
        <v>250</v>
      </c>
      <c r="BM1261" s="140" t="s">
        <v>1832</v>
      </c>
    </row>
    <row r="1262" spans="2:65" s="1" customFormat="1" ht="11.25">
      <c r="B1262" s="34"/>
      <c r="D1262" s="142" t="s">
        <v>155</v>
      </c>
      <c r="F1262" s="143" t="s">
        <v>1833</v>
      </c>
      <c r="I1262" s="144"/>
      <c r="L1262" s="34"/>
      <c r="M1262" s="145"/>
      <c r="T1262" s="55"/>
      <c r="AT1262" s="18" t="s">
        <v>155</v>
      </c>
      <c r="AU1262" s="18" t="s">
        <v>92</v>
      </c>
    </row>
    <row r="1263" spans="2:65" s="12" customFormat="1" ht="11.25">
      <c r="B1263" s="148"/>
      <c r="D1263" s="146" t="s">
        <v>159</v>
      </c>
      <c r="E1263" s="149" t="s">
        <v>44</v>
      </c>
      <c r="F1263" s="150" t="s">
        <v>275</v>
      </c>
      <c r="H1263" s="149" t="s">
        <v>44</v>
      </c>
      <c r="I1263" s="151"/>
      <c r="L1263" s="148"/>
      <c r="M1263" s="152"/>
      <c r="T1263" s="153"/>
      <c r="AT1263" s="149" t="s">
        <v>159</v>
      </c>
      <c r="AU1263" s="149" t="s">
        <v>92</v>
      </c>
      <c r="AV1263" s="12" t="s">
        <v>90</v>
      </c>
      <c r="AW1263" s="12" t="s">
        <v>42</v>
      </c>
      <c r="AX1263" s="12" t="s">
        <v>82</v>
      </c>
      <c r="AY1263" s="149" t="s">
        <v>146</v>
      </c>
    </row>
    <row r="1264" spans="2:65" s="12" customFormat="1" ht="11.25">
      <c r="B1264" s="148"/>
      <c r="D1264" s="146" t="s">
        <v>159</v>
      </c>
      <c r="E1264" s="149" t="s">
        <v>44</v>
      </c>
      <c r="F1264" s="150" t="s">
        <v>1021</v>
      </c>
      <c r="H1264" s="149" t="s">
        <v>44</v>
      </c>
      <c r="I1264" s="151"/>
      <c r="L1264" s="148"/>
      <c r="M1264" s="152"/>
      <c r="T1264" s="153"/>
      <c r="AT1264" s="149" t="s">
        <v>159</v>
      </c>
      <c r="AU1264" s="149" t="s">
        <v>92</v>
      </c>
      <c r="AV1264" s="12" t="s">
        <v>90</v>
      </c>
      <c r="AW1264" s="12" t="s">
        <v>42</v>
      </c>
      <c r="AX1264" s="12" t="s">
        <v>82</v>
      </c>
      <c r="AY1264" s="149" t="s">
        <v>146</v>
      </c>
    </row>
    <row r="1265" spans="2:65" s="13" customFormat="1" ht="11.25">
      <c r="B1265" s="154"/>
      <c r="D1265" s="146" t="s">
        <v>159</v>
      </c>
      <c r="E1265" s="155" t="s">
        <v>44</v>
      </c>
      <c r="F1265" s="156" t="s">
        <v>460</v>
      </c>
      <c r="H1265" s="157">
        <v>24.3</v>
      </c>
      <c r="I1265" s="158"/>
      <c r="L1265" s="154"/>
      <c r="M1265" s="159"/>
      <c r="T1265" s="160"/>
      <c r="AT1265" s="155" t="s">
        <v>159</v>
      </c>
      <c r="AU1265" s="155" t="s">
        <v>92</v>
      </c>
      <c r="AV1265" s="13" t="s">
        <v>92</v>
      </c>
      <c r="AW1265" s="13" t="s">
        <v>42</v>
      </c>
      <c r="AX1265" s="13" t="s">
        <v>82</v>
      </c>
      <c r="AY1265" s="155" t="s">
        <v>146</v>
      </c>
    </row>
    <row r="1266" spans="2:65" s="13" customFormat="1" ht="11.25">
      <c r="B1266" s="154"/>
      <c r="D1266" s="146" t="s">
        <v>159</v>
      </c>
      <c r="E1266" s="155" t="s">
        <v>44</v>
      </c>
      <c r="F1266" s="156" t="s">
        <v>462</v>
      </c>
      <c r="H1266" s="157">
        <v>23.95</v>
      </c>
      <c r="I1266" s="158"/>
      <c r="L1266" s="154"/>
      <c r="M1266" s="159"/>
      <c r="T1266" s="160"/>
      <c r="AT1266" s="155" t="s">
        <v>159</v>
      </c>
      <c r="AU1266" s="155" t="s">
        <v>92</v>
      </c>
      <c r="AV1266" s="13" t="s">
        <v>92</v>
      </c>
      <c r="AW1266" s="13" t="s">
        <v>42</v>
      </c>
      <c r="AX1266" s="13" t="s">
        <v>82</v>
      </c>
      <c r="AY1266" s="155" t="s">
        <v>146</v>
      </c>
    </row>
    <row r="1267" spans="2:65" s="13" customFormat="1" ht="11.25">
      <c r="B1267" s="154"/>
      <c r="D1267" s="146" t="s">
        <v>159</v>
      </c>
      <c r="E1267" s="155" t="s">
        <v>44</v>
      </c>
      <c r="F1267" s="156" t="s">
        <v>463</v>
      </c>
      <c r="H1267" s="157">
        <v>57.73</v>
      </c>
      <c r="I1267" s="158"/>
      <c r="L1267" s="154"/>
      <c r="M1267" s="159"/>
      <c r="T1267" s="160"/>
      <c r="AT1267" s="155" t="s">
        <v>159</v>
      </c>
      <c r="AU1267" s="155" t="s">
        <v>92</v>
      </c>
      <c r="AV1267" s="13" t="s">
        <v>92</v>
      </c>
      <c r="AW1267" s="13" t="s">
        <v>42</v>
      </c>
      <c r="AX1267" s="13" t="s">
        <v>82</v>
      </c>
      <c r="AY1267" s="155" t="s">
        <v>146</v>
      </c>
    </row>
    <row r="1268" spans="2:65" s="14" customFormat="1" ht="11.25">
      <c r="B1268" s="161"/>
      <c r="D1268" s="146" t="s">
        <v>159</v>
      </c>
      <c r="E1268" s="162" t="s">
        <v>44</v>
      </c>
      <c r="F1268" s="163" t="s">
        <v>281</v>
      </c>
      <c r="H1268" s="164">
        <v>105.97999999999999</v>
      </c>
      <c r="I1268" s="165"/>
      <c r="L1268" s="161"/>
      <c r="M1268" s="166"/>
      <c r="T1268" s="167"/>
      <c r="AT1268" s="162" t="s">
        <v>159</v>
      </c>
      <c r="AU1268" s="162" t="s">
        <v>92</v>
      </c>
      <c r="AV1268" s="14" t="s">
        <v>153</v>
      </c>
      <c r="AW1268" s="14" t="s">
        <v>42</v>
      </c>
      <c r="AX1268" s="14" t="s">
        <v>90</v>
      </c>
      <c r="AY1268" s="162" t="s">
        <v>146</v>
      </c>
    </row>
    <row r="1269" spans="2:65" s="1" customFormat="1" ht="21.75" customHeight="1">
      <c r="B1269" s="34"/>
      <c r="C1269" s="129" t="s">
        <v>1834</v>
      </c>
      <c r="D1269" s="129" t="s">
        <v>148</v>
      </c>
      <c r="E1269" s="130" t="s">
        <v>1835</v>
      </c>
      <c r="F1269" s="131" t="s">
        <v>1836</v>
      </c>
      <c r="G1269" s="132" t="s">
        <v>151</v>
      </c>
      <c r="H1269" s="133">
        <v>105.98</v>
      </c>
      <c r="I1269" s="134"/>
      <c r="J1269" s="135">
        <f>ROUND(I1269*H1269,2)</f>
        <v>0</v>
      </c>
      <c r="K1269" s="131" t="s">
        <v>152</v>
      </c>
      <c r="L1269" s="34"/>
      <c r="M1269" s="136" t="s">
        <v>44</v>
      </c>
      <c r="N1269" s="137" t="s">
        <v>53</v>
      </c>
      <c r="P1269" s="138">
        <f>O1269*H1269</f>
        <v>0</v>
      </c>
      <c r="Q1269" s="138">
        <v>0</v>
      </c>
      <c r="R1269" s="138">
        <f>Q1269*H1269</f>
        <v>0</v>
      </c>
      <c r="S1269" s="138">
        <v>0</v>
      </c>
      <c r="T1269" s="139">
        <f>S1269*H1269</f>
        <v>0</v>
      </c>
      <c r="AR1269" s="140" t="s">
        <v>250</v>
      </c>
      <c r="AT1269" s="140" t="s">
        <v>148</v>
      </c>
      <c r="AU1269" s="140" t="s">
        <v>92</v>
      </c>
      <c r="AY1269" s="18" t="s">
        <v>146</v>
      </c>
      <c r="BE1269" s="141">
        <f>IF(N1269="základní",J1269,0)</f>
        <v>0</v>
      </c>
      <c r="BF1269" s="141">
        <f>IF(N1269="snížená",J1269,0)</f>
        <v>0</v>
      </c>
      <c r="BG1269" s="141">
        <f>IF(N1269="zákl. přenesená",J1269,0)</f>
        <v>0</v>
      </c>
      <c r="BH1269" s="141">
        <f>IF(N1269="sníž. přenesená",J1269,0)</f>
        <v>0</v>
      </c>
      <c r="BI1269" s="141">
        <f>IF(N1269="nulová",J1269,0)</f>
        <v>0</v>
      </c>
      <c r="BJ1269" s="18" t="s">
        <v>90</v>
      </c>
      <c r="BK1269" s="141">
        <f>ROUND(I1269*H1269,2)</f>
        <v>0</v>
      </c>
      <c r="BL1269" s="18" t="s">
        <v>250</v>
      </c>
      <c r="BM1269" s="140" t="s">
        <v>1837</v>
      </c>
    </row>
    <row r="1270" spans="2:65" s="1" customFormat="1" ht="11.25">
      <c r="B1270" s="34"/>
      <c r="D1270" s="142" t="s">
        <v>155</v>
      </c>
      <c r="F1270" s="143" t="s">
        <v>1838</v>
      </c>
      <c r="I1270" s="144"/>
      <c r="L1270" s="34"/>
      <c r="M1270" s="145"/>
      <c r="T1270" s="55"/>
      <c r="AT1270" s="18" t="s">
        <v>155</v>
      </c>
      <c r="AU1270" s="18" t="s">
        <v>92</v>
      </c>
    </row>
    <row r="1271" spans="2:65" s="12" customFormat="1" ht="11.25">
      <c r="B1271" s="148"/>
      <c r="D1271" s="146" t="s">
        <v>159</v>
      </c>
      <c r="E1271" s="149" t="s">
        <v>44</v>
      </c>
      <c r="F1271" s="150" t="s">
        <v>275</v>
      </c>
      <c r="H1271" s="149" t="s">
        <v>44</v>
      </c>
      <c r="I1271" s="151"/>
      <c r="L1271" s="148"/>
      <c r="M1271" s="152"/>
      <c r="T1271" s="153"/>
      <c r="AT1271" s="149" t="s">
        <v>159</v>
      </c>
      <c r="AU1271" s="149" t="s">
        <v>92</v>
      </c>
      <c r="AV1271" s="12" t="s">
        <v>90</v>
      </c>
      <c r="AW1271" s="12" t="s">
        <v>42</v>
      </c>
      <c r="AX1271" s="12" t="s">
        <v>82</v>
      </c>
      <c r="AY1271" s="149" t="s">
        <v>146</v>
      </c>
    </row>
    <row r="1272" spans="2:65" s="12" customFormat="1" ht="11.25">
      <c r="B1272" s="148"/>
      <c r="D1272" s="146" t="s">
        <v>159</v>
      </c>
      <c r="E1272" s="149" t="s">
        <v>44</v>
      </c>
      <c r="F1272" s="150" t="s">
        <v>1021</v>
      </c>
      <c r="H1272" s="149" t="s">
        <v>44</v>
      </c>
      <c r="I1272" s="151"/>
      <c r="L1272" s="148"/>
      <c r="M1272" s="152"/>
      <c r="T1272" s="153"/>
      <c r="AT1272" s="149" t="s">
        <v>159</v>
      </c>
      <c r="AU1272" s="149" t="s">
        <v>92</v>
      </c>
      <c r="AV1272" s="12" t="s">
        <v>90</v>
      </c>
      <c r="AW1272" s="12" t="s">
        <v>42</v>
      </c>
      <c r="AX1272" s="12" t="s">
        <v>82</v>
      </c>
      <c r="AY1272" s="149" t="s">
        <v>146</v>
      </c>
    </row>
    <row r="1273" spans="2:65" s="13" customFormat="1" ht="11.25">
      <c r="B1273" s="154"/>
      <c r="D1273" s="146" t="s">
        <v>159</v>
      </c>
      <c r="E1273" s="155" t="s">
        <v>44</v>
      </c>
      <c r="F1273" s="156" t="s">
        <v>460</v>
      </c>
      <c r="H1273" s="157">
        <v>24.3</v>
      </c>
      <c r="I1273" s="158"/>
      <c r="L1273" s="154"/>
      <c r="M1273" s="159"/>
      <c r="T1273" s="160"/>
      <c r="AT1273" s="155" t="s">
        <v>159</v>
      </c>
      <c r="AU1273" s="155" t="s">
        <v>92</v>
      </c>
      <c r="AV1273" s="13" t="s">
        <v>92</v>
      </c>
      <c r="AW1273" s="13" t="s">
        <v>42</v>
      </c>
      <c r="AX1273" s="13" t="s">
        <v>82</v>
      </c>
      <c r="AY1273" s="155" t="s">
        <v>146</v>
      </c>
    </row>
    <row r="1274" spans="2:65" s="13" customFormat="1" ht="11.25">
      <c r="B1274" s="154"/>
      <c r="D1274" s="146" t="s">
        <v>159</v>
      </c>
      <c r="E1274" s="155" t="s">
        <v>44</v>
      </c>
      <c r="F1274" s="156" t="s">
        <v>462</v>
      </c>
      <c r="H1274" s="157">
        <v>23.95</v>
      </c>
      <c r="I1274" s="158"/>
      <c r="L1274" s="154"/>
      <c r="M1274" s="159"/>
      <c r="T1274" s="160"/>
      <c r="AT1274" s="155" t="s">
        <v>159</v>
      </c>
      <c r="AU1274" s="155" t="s">
        <v>92</v>
      </c>
      <c r="AV1274" s="13" t="s">
        <v>92</v>
      </c>
      <c r="AW1274" s="13" t="s">
        <v>42</v>
      </c>
      <c r="AX1274" s="13" t="s">
        <v>82</v>
      </c>
      <c r="AY1274" s="155" t="s">
        <v>146</v>
      </c>
    </row>
    <row r="1275" spans="2:65" s="13" customFormat="1" ht="11.25">
      <c r="B1275" s="154"/>
      <c r="D1275" s="146" t="s">
        <v>159</v>
      </c>
      <c r="E1275" s="155" t="s">
        <v>44</v>
      </c>
      <c r="F1275" s="156" t="s">
        <v>463</v>
      </c>
      <c r="H1275" s="157">
        <v>57.73</v>
      </c>
      <c r="I1275" s="158"/>
      <c r="L1275" s="154"/>
      <c r="M1275" s="159"/>
      <c r="T1275" s="160"/>
      <c r="AT1275" s="155" t="s">
        <v>159</v>
      </c>
      <c r="AU1275" s="155" t="s">
        <v>92</v>
      </c>
      <c r="AV1275" s="13" t="s">
        <v>92</v>
      </c>
      <c r="AW1275" s="13" t="s">
        <v>42</v>
      </c>
      <c r="AX1275" s="13" t="s">
        <v>82</v>
      </c>
      <c r="AY1275" s="155" t="s">
        <v>146</v>
      </c>
    </row>
    <row r="1276" spans="2:65" s="14" customFormat="1" ht="11.25">
      <c r="B1276" s="161"/>
      <c r="D1276" s="146" t="s">
        <v>159</v>
      </c>
      <c r="E1276" s="162" t="s">
        <v>44</v>
      </c>
      <c r="F1276" s="163" t="s">
        <v>281</v>
      </c>
      <c r="H1276" s="164">
        <v>105.97999999999999</v>
      </c>
      <c r="I1276" s="165"/>
      <c r="L1276" s="161"/>
      <c r="M1276" s="166"/>
      <c r="T1276" s="167"/>
      <c r="AT1276" s="162" t="s">
        <v>159</v>
      </c>
      <c r="AU1276" s="162" t="s">
        <v>92</v>
      </c>
      <c r="AV1276" s="14" t="s">
        <v>153</v>
      </c>
      <c r="AW1276" s="14" t="s">
        <v>42</v>
      </c>
      <c r="AX1276" s="14" t="s">
        <v>90</v>
      </c>
      <c r="AY1276" s="162" t="s">
        <v>146</v>
      </c>
    </row>
    <row r="1277" spans="2:65" s="1" customFormat="1" ht="16.5" customHeight="1">
      <c r="B1277" s="34"/>
      <c r="C1277" s="129" t="s">
        <v>1839</v>
      </c>
      <c r="D1277" s="129" t="s">
        <v>148</v>
      </c>
      <c r="E1277" s="130" t="s">
        <v>1840</v>
      </c>
      <c r="F1277" s="131" t="s">
        <v>1841</v>
      </c>
      <c r="G1277" s="132" t="s">
        <v>151</v>
      </c>
      <c r="H1277" s="133">
        <v>105.98</v>
      </c>
      <c r="I1277" s="134"/>
      <c r="J1277" s="135">
        <f>ROUND(I1277*H1277,2)</f>
        <v>0</v>
      </c>
      <c r="K1277" s="131" t="s">
        <v>152</v>
      </c>
      <c r="L1277" s="34"/>
      <c r="M1277" s="136" t="s">
        <v>44</v>
      </c>
      <c r="N1277" s="137" t="s">
        <v>53</v>
      </c>
      <c r="P1277" s="138">
        <f>O1277*H1277</f>
        <v>0</v>
      </c>
      <c r="Q1277" s="138">
        <v>0</v>
      </c>
      <c r="R1277" s="138">
        <f>Q1277*H1277</f>
        <v>0</v>
      </c>
      <c r="S1277" s="138">
        <v>0</v>
      </c>
      <c r="T1277" s="139">
        <f>S1277*H1277</f>
        <v>0</v>
      </c>
      <c r="AR1277" s="140" t="s">
        <v>250</v>
      </c>
      <c r="AT1277" s="140" t="s">
        <v>148</v>
      </c>
      <c r="AU1277" s="140" t="s">
        <v>92</v>
      </c>
      <c r="AY1277" s="18" t="s">
        <v>146</v>
      </c>
      <c r="BE1277" s="141">
        <f>IF(N1277="základní",J1277,0)</f>
        <v>0</v>
      </c>
      <c r="BF1277" s="141">
        <f>IF(N1277="snížená",J1277,0)</f>
        <v>0</v>
      </c>
      <c r="BG1277" s="141">
        <f>IF(N1277="zákl. přenesená",J1277,0)</f>
        <v>0</v>
      </c>
      <c r="BH1277" s="141">
        <f>IF(N1277="sníž. přenesená",J1277,0)</f>
        <v>0</v>
      </c>
      <c r="BI1277" s="141">
        <f>IF(N1277="nulová",J1277,0)</f>
        <v>0</v>
      </c>
      <c r="BJ1277" s="18" t="s">
        <v>90</v>
      </c>
      <c r="BK1277" s="141">
        <f>ROUND(I1277*H1277,2)</f>
        <v>0</v>
      </c>
      <c r="BL1277" s="18" t="s">
        <v>250</v>
      </c>
      <c r="BM1277" s="140" t="s">
        <v>1842</v>
      </c>
    </row>
    <row r="1278" spans="2:65" s="1" customFormat="1" ht="11.25">
      <c r="B1278" s="34"/>
      <c r="D1278" s="142" t="s">
        <v>155</v>
      </c>
      <c r="F1278" s="143" t="s">
        <v>1843</v>
      </c>
      <c r="I1278" s="144"/>
      <c r="L1278" s="34"/>
      <c r="M1278" s="145"/>
      <c r="T1278" s="55"/>
      <c r="AT1278" s="18" t="s">
        <v>155</v>
      </c>
      <c r="AU1278" s="18" t="s">
        <v>92</v>
      </c>
    </row>
    <row r="1279" spans="2:65" s="12" customFormat="1" ht="11.25">
      <c r="B1279" s="148"/>
      <c r="D1279" s="146" t="s">
        <v>159</v>
      </c>
      <c r="E1279" s="149" t="s">
        <v>44</v>
      </c>
      <c r="F1279" s="150" t="s">
        <v>275</v>
      </c>
      <c r="H1279" s="149" t="s">
        <v>44</v>
      </c>
      <c r="I1279" s="151"/>
      <c r="L1279" s="148"/>
      <c r="M1279" s="152"/>
      <c r="T1279" s="153"/>
      <c r="AT1279" s="149" t="s">
        <v>159</v>
      </c>
      <c r="AU1279" s="149" t="s">
        <v>92</v>
      </c>
      <c r="AV1279" s="12" t="s">
        <v>90</v>
      </c>
      <c r="AW1279" s="12" t="s">
        <v>42</v>
      </c>
      <c r="AX1279" s="12" t="s">
        <v>82</v>
      </c>
      <c r="AY1279" s="149" t="s">
        <v>146</v>
      </c>
    </row>
    <row r="1280" spans="2:65" s="12" customFormat="1" ht="11.25">
      <c r="B1280" s="148"/>
      <c r="D1280" s="146" t="s">
        <v>159</v>
      </c>
      <c r="E1280" s="149" t="s">
        <v>44</v>
      </c>
      <c r="F1280" s="150" t="s">
        <v>1021</v>
      </c>
      <c r="H1280" s="149" t="s">
        <v>44</v>
      </c>
      <c r="I1280" s="151"/>
      <c r="L1280" s="148"/>
      <c r="M1280" s="152"/>
      <c r="T1280" s="153"/>
      <c r="AT1280" s="149" t="s">
        <v>159</v>
      </c>
      <c r="AU1280" s="149" t="s">
        <v>92</v>
      </c>
      <c r="AV1280" s="12" t="s">
        <v>90</v>
      </c>
      <c r="AW1280" s="12" t="s">
        <v>42</v>
      </c>
      <c r="AX1280" s="12" t="s">
        <v>82</v>
      </c>
      <c r="AY1280" s="149" t="s">
        <v>146</v>
      </c>
    </row>
    <row r="1281" spans="2:65" s="13" customFormat="1" ht="11.25">
      <c r="B1281" s="154"/>
      <c r="D1281" s="146" t="s">
        <v>159</v>
      </c>
      <c r="E1281" s="155" t="s">
        <v>44</v>
      </c>
      <c r="F1281" s="156" t="s">
        <v>460</v>
      </c>
      <c r="H1281" s="157">
        <v>24.3</v>
      </c>
      <c r="I1281" s="158"/>
      <c r="L1281" s="154"/>
      <c r="M1281" s="159"/>
      <c r="T1281" s="160"/>
      <c r="AT1281" s="155" t="s">
        <v>159</v>
      </c>
      <c r="AU1281" s="155" t="s">
        <v>92</v>
      </c>
      <c r="AV1281" s="13" t="s">
        <v>92</v>
      </c>
      <c r="AW1281" s="13" t="s">
        <v>42</v>
      </c>
      <c r="AX1281" s="13" t="s">
        <v>82</v>
      </c>
      <c r="AY1281" s="155" t="s">
        <v>146</v>
      </c>
    </row>
    <row r="1282" spans="2:65" s="13" customFormat="1" ht="11.25">
      <c r="B1282" s="154"/>
      <c r="D1282" s="146" t="s">
        <v>159</v>
      </c>
      <c r="E1282" s="155" t="s">
        <v>44</v>
      </c>
      <c r="F1282" s="156" t="s">
        <v>462</v>
      </c>
      <c r="H1282" s="157">
        <v>23.95</v>
      </c>
      <c r="I1282" s="158"/>
      <c r="L1282" s="154"/>
      <c r="M1282" s="159"/>
      <c r="T1282" s="160"/>
      <c r="AT1282" s="155" t="s">
        <v>159</v>
      </c>
      <c r="AU1282" s="155" t="s">
        <v>92</v>
      </c>
      <c r="AV1282" s="13" t="s">
        <v>92</v>
      </c>
      <c r="AW1282" s="13" t="s">
        <v>42</v>
      </c>
      <c r="AX1282" s="13" t="s">
        <v>82</v>
      </c>
      <c r="AY1282" s="155" t="s">
        <v>146</v>
      </c>
    </row>
    <row r="1283" spans="2:65" s="13" customFormat="1" ht="11.25">
      <c r="B1283" s="154"/>
      <c r="D1283" s="146" t="s">
        <v>159</v>
      </c>
      <c r="E1283" s="155" t="s">
        <v>44</v>
      </c>
      <c r="F1283" s="156" t="s">
        <v>463</v>
      </c>
      <c r="H1283" s="157">
        <v>57.73</v>
      </c>
      <c r="I1283" s="158"/>
      <c r="L1283" s="154"/>
      <c r="M1283" s="159"/>
      <c r="T1283" s="160"/>
      <c r="AT1283" s="155" t="s">
        <v>159</v>
      </c>
      <c r="AU1283" s="155" t="s">
        <v>92</v>
      </c>
      <c r="AV1283" s="13" t="s">
        <v>92</v>
      </c>
      <c r="AW1283" s="13" t="s">
        <v>42</v>
      </c>
      <c r="AX1283" s="13" t="s">
        <v>82</v>
      </c>
      <c r="AY1283" s="155" t="s">
        <v>146</v>
      </c>
    </row>
    <row r="1284" spans="2:65" s="14" customFormat="1" ht="11.25">
      <c r="B1284" s="161"/>
      <c r="D1284" s="146" t="s">
        <v>159</v>
      </c>
      <c r="E1284" s="162" t="s">
        <v>44</v>
      </c>
      <c r="F1284" s="163" t="s">
        <v>281</v>
      </c>
      <c r="H1284" s="164">
        <v>105.97999999999999</v>
      </c>
      <c r="I1284" s="165"/>
      <c r="L1284" s="161"/>
      <c r="M1284" s="166"/>
      <c r="T1284" s="167"/>
      <c r="AT1284" s="162" t="s">
        <v>159</v>
      </c>
      <c r="AU1284" s="162" t="s">
        <v>92</v>
      </c>
      <c r="AV1284" s="14" t="s">
        <v>153</v>
      </c>
      <c r="AW1284" s="14" t="s">
        <v>42</v>
      </c>
      <c r="AX1284" s="14" t="s">
        <v>90</v>
      </c>
      <c r="AY1284" s="162" t="s">
        <v>146</v>
      </c>
    </row>
    <row r="1285" spans="2:65" s="1" customFormat="1" ht="16.5" customHeight="1">
      <c r="B1285" s="34"/>
      <c r="C1285" s="129" t="s">
        <v>1844</v>
      </c>
      <c r="D1285" s="129" t="s">
        <v>148</v>
      </c>
      <c r="E1285" s="130" t="s">
        <v>1845</v>
      </c>
      <c r="F1285" s="131" t="s">
        <v>1846</v>
      </c>
      <c r="G1285" s="132" t="s">
        <v>151</v>
      </c>
      <c r="H1285" s="133">
        <v>105.98</v>
      </c>
      <c r="I1285" s="134"/>
      <c r="J1285" s="135">
        <f>ROUND(I1285*H1285,2)</f>
        <v>0</v>
      </c>
      <c r="K1285" s="131" t="s">
        <v>152</v>
      </c>
      <c r="L1285" s="34"/>
      <c r="M1285" s="136" t="s">
        <v>44</v>
      </c>
      <c r="N1285" s="137" t="s">
        <v>53</v>
      </c>
      <c r="P1285" s="138">
        <f>O1285*H1285</f>
        <v>0</v>
      </c>
      <c r="Q1285" s="138">
        <v>3.0000000000000001E-5</v>
      </c>
      <c r="R1285" s="138">
        <f>Q1285*H1285</f>
        <v>3.1794000000000002E-3</v>
      </c>
      <c r="S1285" s="138">
        <v>0</v>
      </c>
      <c r="T1285" s="139">
        <f>S1285*H1285</f>
        <v>0</v>
      </c>
      <c r="AR1285" s="140" t="s">
        <v>250</v>
      </c>
      <c r="AT1285" s="140" t="s">
        <v>148</v>
      </c>
      <c r="AU1285" s="140" t="s">
        <v>92</v>
      </c>
      <c r="AY1285" s="18" t="s">
        <v>146</v>
      </c>
      <c r="BE1285" s="141">
        <f>IF(N1285="základní",J1285,0)</f>
        <v>0</v>
      </c>
      <c r="BF1285" s="141">
        <f>IF(N1285="snížená",J1285,0)</f>
        <v>0</v>
      </c>
      <c r="BG1285" s="141">
        <f>IF(N1285="zákl. přenesená",J1285,0)</f>
        <v>0</v>
      </c>
      <c r="BH1285" s="141">
        <f>IF(N1285="sníž. přenesená",J1285,0)</f>
        <v>0</v>
      </c>
      <c r="BI1285" s="141">
        <f>IF(N1285="nulová",J1285,0)</f>
        <v>0</v>
      </c>
      <c r="BJ1285" s="18" t="s">
        <v>90</v>
      </c>
      <c r="BK1285" s="141">
        <f>ROUND(I1285*H1285,2)</f>
        <v>0</v>
      </c>
      <c r="BL1285" s="18" t="s">
        <v>250</v>
      </c>
      <c r="BM1285" s="140" t="s">
        <v>1847</v>
      </c>
    </row>
    <row r="1286" spans="2:65" s="1" customFormat="1" ht="11.25">
      <c r="B1286" s="34"/>
      <c r="D1286" s="142" t="s">
        <v>155</v>
      </c>
      <c r="F1286" s="143" t="s">
        <v>1848</v>
      </c>
      <c r="I1286" s="144"/>
      <c r="L1286" s="34"/>
      <c r="M1286" s="145"/>
      <c r="T1286" s="55"/>
      <c r="AT1286" s="18" t="s">
        <v>155</v>
      </c>
      <c r="AU1286" s="18" t="s">
        <v>92</v>
      </c>
    </row>
    <row r="1287" spans="2:65" s="12" customFormat="1" ht="11.25">
      <c r="B1287" s="148"/>
      <c r="D1287" s="146" t="s">
        <v>159</v>
      </c>
      <c r="E1287" s="149" t="s">
        <v>44</v>
      </c>
      <c r="F1287" s="150" t="s">
        <v>275</v>
      </c>
      <c r="H1287" s="149" t="s">
        <v>44</v>
      </c>
      <c r="I1287" s="151"/>
      <c r="L1287" s="148"/>
      <c r="M1287" s="152"/>
      <c r="T1287" s="153"/>
      <c r="AT1287" s="149" t="s">
        <v>159</v>
      </c>
      <c r="AU1287" s="149" t="s">
        <v>92</v>
      </c>
      <c r="AV1287" s="12" t="s">
        <v>90</v>
      </c>
      <c r="AW1287" s="12" t="s">
        <v>42</v>
      </c>
      <c r="AX1287" s="12" t="s">
        <v>82</v>
      </c>
      <c r="AY1287" s="149" t="s">
        <v>146</v>
      </c>
    </row>
    <row r="1288" spans="2:65" s="12" customFormat="1" ht="11.25">
      <c r="B1288" s="148"/>
      <c r="D1288" s="146" t="s">
        <v>159</v>
      </c>
      <c r="E1288" s="149" t="s">
        <v>44</v>
      </c>
      <c r="F1288" s="150" t="s">
        <v>1021</v>
      </c>
      <c r="H1288" s="149" t="s">
        <v>44</v>
      </c>
      <c r="I1288" s="151"/>
      <c r="L1288" s="148"/>
      <c r="M1288" s="152"/>
      <c r="T1288" s="153"/>
      <c r="AT1288" s="149" t="s">
        <v>159</v>
      </c>
      <c r="AU1288" s="149" t="s">
        <v>92</v>
      </c>
      <c r="AV1288" s="12" t="s">
        <v>90</v>
      </c>
      <c r="AW1288" s="12" t="s">
        <v>42</v>
      </c>
      <c r="AX1288" s="12" t="s">
        <v>82</v>
      </c>
      <c r="AY1288" s="149" t="s">
        <v>146</v>
      </c>
    </row>
    <row r="1289" spans="2:65" s="13" customFormat="1" ht="11.25">
      <c r="B1289" s="154"/>
      <c r="D1289" s="146" t="s">
        <v>159</v>
      </c>
      <c r="E1289" s="155" t="s">
        <v>44</v>
      </c>
      <c r="F1289" s="156" t="s">
        <v>460</v>
      </c>
      <c r="H1289" s="157">
        <v>24.3</v>
      </c>
      <c r="I1289" s="158"/>
      <c r="L1289" s="154"/>
      <c r="M1289" s="159"/>
      <c r="T1289" s="160"/>
      <c r="AT1289" s="155" t="s">
        <v>159</v>
      </c>
      <c r="AU1289" s="155" t="s">
        <v>92</v>
      </c>
      <c r="AV1289" s="13" t="s">
        <v>92</v>
      </c>
      <c r="AW1289" s="13" t="s">
        <v>42</v>
      </c>
      <c r="AX1289" s="13" t="s">
        <v>82</v>
      </c>
      <c r="AY1289" s="155" t="s">
        <v>146</v>
      </c>
    </row>
    <row r="1290" spans="2:65" s="13" customFormat="1" ht="11.25">
      <c r="B1290" s="154"/>
      <c r="D1290" s="146" t="s">
        <v>159</v>
      </c>
      <c r="E1290" s="155" t="s">
        <v>44</v>
      </c>
      <c r="F1290" s="156" t="s">
        <v>462</v>
      </c>
      <c r="H1290" s="157">
        <v>23.95</v>
      </c>
      <c r="I1290" s="158"/>
      <c r="L1290" s="154"/>
      <c r="M1290" s="159"/>
      <c r="T1290" s="160"/>
      <c r="AT1290" s="155" t="s">
        <v>159</v>
      </c>
      <c r="AU1290" s="155" t="s">
        <v>92</v>
      </c>
      <c r="AV1290" s="13" t="s">
        <v>92</v>
      </c>
      <c r="AW1290" s="13" t="s">
        <v>42</v>
      </c>
      <c r="AX1290" s="13" t="s">
        <v>82</v>
      </c>
      <c r="AY1290" s="155" t="s">
        <v>146</v>
      </c>
    </row>
    <row r="1291" spans="2:65" s="13" customFormat="1" ht="11.25">
      <c r="B1291" s="154"/>
      <c r="D1291" s="146" t="s">
        <v>159</v>
      </c>
      <c r="E1291" s="155" t="s">
        <v>44</v>
      </c>
      <c r="F1291" s="156" t="s">
        <v>463</v>
      </c>
      <c r="H1291" s="157">
        <v>57.73</v>
      </c>
      <c r="I1291" s="158"/>
      <c r="L1291" s="154"/>
      <c r="M1291" s="159"/>
      <c r="T1291" s="160"/>
      <c r="AT1291" s="155" t="s">
        <v>159</v>
      </c>
      <c r="AU1291" s="155" t="s">
        <v>92</v>
      </c>
      <c r="AV1291" s="13" t="s">
        <v>92</v>
      </c>
      <c r="AW1291" s="13" t="s">
        <v>42</v>
      </c>
      <c r="AX1291" s="13" t="s">
        <v>82</v>
      </c>
      <c r="AY1291" s="155" t="s">
        <v>146</v>
      </c>
    </row>
    <row r="1292" spans="2:65" s="14" customFormat="1" ht="11.25">
      <c r="B1292" s="161"/>
      <c r="D1292" s="146" t="s">
        <v>159</v>
      </c>
      <c r="E1292" s="162" t="s">
        <v>44</v>
      </c>
      <c r="F1292" s="163" t="s">
        <v>281</v>
      </c>
      <c r="H1292" s="164">
        <v>105.97999999999999</v>
      </c>
      <c r="I1292" s="165"/>
      <c r="L1292" s="161"/>
      <c r="M1292" s="166"/>
      <c r="T1292" s="167"/>
      <c r="AT1292" s="162" t="s">
        <v>159</v>
      </c>
      <c r="AU1292" s="162" t="s">
        <v>92</v>
      </c>
      <c r="AV1292" s="14" t="s">
        <v>153</v>
      </c>
      <c r="AW1292" s="14" t="s">
        <v>42</v>
      </c>
      <c r="AX1292" s="14" t="s">
        <v>90</v>
      </c>
      <c r="AY1292" s="162" t="s">
        <v>146</v>
      </c>
    </row>
    <row r="1293" spans="2:65" s="1" customFormat="1" ht="24.2" customHeight="1">
      <c r="B1293" s="34"/>
      <c r="C1293" s="129" t="s">
        <v>1849</v>
      </c>
      <c r="D1293" s="129" t="s">
        <v>148</v>
      </c>
      <c r="E1293" s="130" t="s">
        <v>1850</v>
      </c>
      <c r="F1293" s="131" t="s">
        <v>1851</v>
      </c>
      <c r="G1293" s="132" t="s">
        <v>151</v>
      </c>
      <c r="H1293" s="133">
        <v>105.98</v>
      </c>
      <c r="I1293" s="134"/>
      <c r="J1293" s="135">
        <f>ROUND(I1293*H1293,2)</f>
        <v>0</v>
      </c>
      <c r="K1293" s="131" t="s">
        <v>152</v>
      </c>
      <c r="L1293" s="34"/>
      <c r="M1293" s="136" t="s">
        <v>44</v>
      </c>
      <c r="N1293" s="137" t="s">
        <v>53</v>
      </c>
      <c r="P1293" s="138">
        <f>O1293*H1293</f>
        <v>0</v>
      </c>
      <c r="Q1293" s="138">
        <v>4.5500000000000002E-3</v>
      </c>
      <c r="R1293" s="138">
        <f>Q1293*H1293</f>
        <v>0.48220900000000005</v>
      </c>
      <c r="S1293" s="138">
        <v>0</v>
      </c>
      <c r="T1293" s="139">
        <f>S1293*H1293</f>
        <v>0</v>
      </c>
      <c r="AR1293" s="140" t="s">
        <v>250</v>
      </c>
      <c r="AT1293" s="140" t="s">
        <v>148</v>
      </c>
      <c r="AU1293" s="140" t="s">
        <v>92</v>
      </c>
      <c r="AY1293" s="18" t="s">
        <v>146</v>
      </c>
      <c r="BE1293" s="141">
        <f>IF(N1293="základní",J1293,0)</f>
        <v>0</v>
      </c>
      <c r="BF1293" s="141">
        <f>IF(N1293="snížená",J1293,0)</f>
        <v>0</v>
      </c>
      <c r="BG1293" s="141">
        <f>IF(N1293="zákl. přenesená",J1293,0)</f>
        <v>0</v>
      </c>
      <c r="BH1293" s="141">
        <f>IF(N1293="sníž. přenesená",J1293,0)</f>
        <v>0</v>
      </c>
      <c r="BI1293" s="141">
        <f>IF(N1293="nulová",J1293,0)</f>
        <v>0</v>
      </c>
      <c r="BJ1293" s="18" t="s">
        <v>90</v>
      </c>
      <c r="BK1293" s="141">
        <f>ROUND(I1293*H1293,2)</f>
        <v>0</v>
      </c>
      <c r="BL1293" s="18" t="s">
        <v>250</v>
      </c>
      <c r="BM1293" s="140" t="s">
        <v>1852</v>
      </c>
    </row>
    <row r="1294" spans="2:65" s="1" customFormat="1" ht="11.25">
      <c r="B1294" s="34"/>
      <c r="D1294" s="142" t="s">
        <v>155</v>
      </c>
      <c r="F1294" s="143" t="s">
        <v>1853</v>
      </c>
      <c r="I1294" s="144"/>
      <c r="L1294" s="34"/>
      <c r="M1294" s="145"/>
      <c r="T1294" s="55"/>
      <c r="AT1294" s="18" t="s">
        <v>155</v>
      </c>
      <c r="AU1294" s="18" t="s">
        <v>92</v>
      </c>
    </row>
    <row r="1295" spans="2:65" s="12" customFormat="1" ht="11.25">
      <c r="B1295" s="148"/>
      <c r="D1295" s="146" t="s">
        <v>159</v>
      </c>
      <c r="E1295" s="149" t="s">
        <v>44</v>
      </c>
      <c r="F1295" s="150" t="s">
        <v>275</v>
      </c>
      <c r="H1295" s="149" t="s">
        <v>44</v>
      </c>
      <c r="I1295" s="151"/>
      <c r="L1295" s="148"/>
      <c r="M1295" s="152"/>
      <c r="T1295" s="153"/>
      <c r="AT1295" s="149" t="s">
        <v>159</v>
      </c>
      <c r="AU1295" s="149" t="s">
        <v>92</v>
      </c>
      <c r="AV1295" s="12" t="s">
        <v>90</v>
      </c>
      <c r="AW1295" s="12" t="s">
        <v>42</v>
      </c>
      <c r="AX1295" s="12" t="s">
        <v>82</v>
      </c>
      <c r="AY1295" s="149" t="s">
        <v>146</v>
      </c>
    </row>
    <row r="1296" spans="2:65" s="12" customFormat="1" ht="11.25">
      <c r="B1296" s="148"/>
      <c r="D1296" s="146" t="s">
        <v>159</v>
      </c>
      <c r="E1296" s="149" t="s">
        <v>44</v>
      </c>
      <c r="F1296" s="150" t="s">
        <v>1021</v>
      </c>
      <c r="H1296" s="149" t="s">
        <v>44</v>
      </c>
      <c r="I1296" s="151"/>
      <c r="L1296" s="148"/>
      <c r="M1296" s="152"/>
      <c r="T1296" s="153"/>
      <c r="AT1296" s="149" t="s">
        <v>159</v>
      </c>
      <c r="AU1296" s="149" t="s">
        <v>92</v>
      </c>
      <c r="AV1296" s="12" t="s">
        <v>90</v>
      </c>
      <c r="AW1296" s="12" t="s">
        <v>42</v>
      </c>
      <c r="AX1296" s="12" t="s">
        <v>82</v>
      </c>
      <c r="AY1296" s="149" t="s">
        <v>146</v>
      </c>
    </row>
    <row r="1297" spans="2:65" s="13" customFormat="1" ht="11.25">
      <c r="B1297" s="154"/>
      <c r="D1297" s="146" t="s">
        <v>159</v>
      </c>
      <c r="E1297" s="155" t="s">
        <v>44</v>
      </c>
      <c r="F1297" s="156" t="s">
        <v>460</v>
      </c>
      <c r="H1297" s="157">
        <v>24.3</v>
      </c>
      <c r="I1297" s="158"/>
      <c r="L1297" s="154"/>
      <c r="M1297" s="159"/>
      <c r="T1297" s="160"/>
      <c r="AT1297" s="155" t="s">
        <v>159</v>
      </c>
      <c r="AU1297" s="155" t="s">
        <v>92</v>
      </c>
      <c r="AV1297" s="13" t="s">
        <v>92</v>
      </c>
      <c r="AW1297" s="13" t="s">
        <v>42</v>
      </c>
      <c r="AX1297" s="13" t="s">
        <v>82</v>
      </c>
      <c r="AY1297" s="155" t="s">
        <v>146</v>
      </c>
    </row>
    <row r="1298" spans="2:65" s="13" customFormat="1" ht="11.25">
      <c r="B1298" s="154"/>
      <c r="D1298" s="146" t="s">
        <v>159</v>
      </c>
      <c r="E1298" s="155" t="s">
        <v>44</v>
      </c>
      <c r="F1298" s="156" t="s">
        <v>462</v>
      </c>
      <c r="H1298" s="157">
        <v>23.95</v>
      </c>
      <c r="I1298" s="158"/>
      <c r="L1298" s="154"/>
      <c r="M1298" s="159"/>
      <c r="T1298" s="160"/>
      <c r="AT1298" s="155" t="s">
        <v>159</v>
      </c>
      <c r="AU1298" s="155" t="s">
        <v>92</v>
      </c>
      <c r="AV1298" s="13" t="s">
        <v>92</v>
      </c>
      <c r="AW1298" s="13" t="s">
        <v>42</v>
      </c>
      <c r="AX1298" s="13" t="s">
        <v>82</v>
      </c>
      <c r="AY1298" s="155" t="s">
        <v>146</v>
      </c>
    </row>
    <row r="1299" spans="2:65" s="13" customFormat="1" ht="11.25">
      <c r="B1299" s="154"/>
      <c r="D1299" s="146" t="s">
        <v>159</v>
      </c>
      <c r="E1299" s="155" t="s">
        <v>44</v>
      </c>
      <c r="F1299" s="156" t="s">
        <v>463</v>
      </c>
      <c r="H1299" s="157">
        <v>57.73</v>
      </c>
      <c r="I1299" s="158"/>
      <c r="L1299" s="154"/>
      <c r="M1299" s="159"/>
      <c r="T1299" s="160"/>
      <c r="AT1299" s="155" t="s">
        <v>159</v>
      </c>
      <c r="AU1299" s="155" t="s">
        <v>92</v>
      </c>
      <c r="AV1299" s="13" t="s">
        <v>92</v>
      </c>
      <c r="AW1299" s="13" t="s">
        <v>42</v>
      </c>
      <c r="AX1299" s="13" t="s">
        <v>82</v>
      </c>
      <c r="AY1299" s="155" t="s">
        <v>146</v>
      </c>
    </row>
    <row r="1300" spans="2:65" s="14" customFormat="1" ht="11.25">
      <c r="B1300" s="161"/>
      <c r="D1300" s="146" t="s">
        <v>159</v>
      </c>
      <c r="E1300" s="162" t="s">
        <v>44</v>
      </c>
      <c r="F1300" s="163" t="s">
        <v>281</v>
      </c>
      <c r="H1300" s="164">
        <v>105.97999999999999</v>
      </c>
      <c r="I1300" s="165"/>
      <c r="L1300" s="161"/>
      <c r="M1300" s="166"/>
      <c r="T1300" s="167"/>
      <c r="AT1300" s="162" t="s">
        <v>159</v>
      </c>
      <c r="AU1300" s="162" t="s">
        <v>92</v>
      </c>
      <c r="AV1300" s="14" t="s">
        <v>153</v>
      </c>
      <c r="AW1300" s="14" t="s">
        <v>42</v>
      </c>
      <c r="AX1300" s="14" t="s">
        <v>90</v>
      </c>
      <c r="AY1300" s="162" t="s">
        <v>146</v>
      </c>
    </row>
    <row r="1301" spans="2:65" s="1" customFormat="1" ht="16.5" customHeight="1">
      <c r="B1301" s="34"/>
      <c r="C1301" s="129" t="s">
        <v>1854</v>
      </c>
      <c r="D1301" s="129" t="s">
        <v>148</v>
      </c>
      <c r="E1301" s="130" t="s">
        <v>1855</v>
      </c>
      <c r="F1301" s="131" t="s">
        <v>1856</v>
      </c>
      <c r="G1301" s="132" t="s">
        <v>151</v>
      </c>
      <c r="H1301" s="133">
        <v>105.98</v>
      </c>
      <c r="I1301" s="134"/>
      <c r="J1301" s="135">
        <f>ROUND(I1301*H1301,2)</f>
        <v>0</v>
      </c>
      <c r="K1301" s="131" t="s">
        <v>152</v>
      </c>
      <c r="L1301" s="34"/>
      <c r="M1301" s="136" t="s">
        <v>44</v>
      </c>
      <c r="N1301" s="137" t="s">
        <v>53</v>
      </c>
      <c r="P1301" s="138">
        <f>O1301*H1301</f>
        <v>0</v>
      </c>
      <c r="Q1301" s="138">
        <v>5.0000000000000001E-4</v>
      </c>
      <c r="R1301" s="138">
        <f>Q1301*H1301</f>
        <v>5.2990000000000002E-2</v>
      </c>
      <c r="S1301" s="138">
        <v>0</v>
      </c>
      <c r="T1301" s="139">
        <f>S1301*H1301</f>
        <v>0</v>
      </c>
      <c r="AR1301" s="140" t="s">
        <v>250</v>
      </c>
      <c r="AT1301" s="140" t="s">
        <v>148</v>
      </c>
      <c r="AU1301" s="140" t="s">
        <v>92</v>
      </c>
      <c r="AY1301" s="18" t="s">
        <v>146</v>
      </c>
      <c r="BE1301" s="141">
        <f>IF(N1301="základní",J1301,0)</f>
        <v>0</v>
      </c>
      <c r="BF1301" s="141">
        <f>IF(N1301="snížená",J1301,0)</f>
        <v>0</v>
      </c>
      <c r="BG1301" s="141">
        <f>IF(N1301="zákl. přenesená",J1301,0)</f>
        <v>0</v>
      </c>
      <c r="BH1301" s="141">
        <f>IF(N1301="sníž. přenesená",J1301,0)</f>
        <v>0</v>
      </c>
      <c r="BI1301" s="141">
        <f>IF(N1301="nulová",J1301,0)</f>
        <v>0</v>
      </c>
      <c r="BJ1301" s="18" t="s">
        <v>90</v>
      </c>
      <c r="BK1301" s="141">
        <f>ROUND(I1301*H1301,2)</f>
        <v>0</v>
      </c>
      <c r="BL1301" s="18" t="s">
        <v>250</v>
      </c>
      <c r="BM1301" s="140" t="s">
        <v>1857</v>
      </c>
    </row>
    <row r="1302" spans="2:65" s="1" customFormat="1" ht="11.25">
      <c r="B1302" s="34"/>
      <c r="D1302" s="142" t="s">
        <v>155</v>
      </c>
      <c r="F1302" s="143" t="s">
        <v>1858</v>
      </c>
      <c r="I1302" s="144"/>
      <c r="L1302" s="34"/>
      <c r="M1302" s="145"/>
      <c r="T1302" s="55"/>
      <c r="AT1302" s="18" t="s">
        <v>155</v>
      </c>
      <c r="AU1302" s="18" t="s">
        <v>92</v>
      </c>
    </row>
    <row r="1303" spans="2:65" s="12" customFormat="1" ht="11.25">
      <c r="B1303" s="148"/>
      <c r="D1303" s="146" t="s">
        <v>159</v>
      </c>
      <c r="E1303" s="149" t="s">
        <v>44</v>
      </c>
      <c r="F1303" s="150" t="s">
        <v>275</v>
      </c>
      <c r="H1303" s="149" t="s">
        <v>44</v>
      </c>
      <c r="I1303" s="151"/>
      <c r="L1303" s="148"/>
      <c r="M1303" s="152"/>
      <c r="T1303" s="153"/>
      <c r="AT1303" s="149" t="s">
        <v>159</v>
      </c>
      <c r="AU1303" s="149" t="s">
        <v>92</v>
      </c>
      <c r="AV1303" s="12" t="s">
        <v>90</v>
      </c>
      <c r="AW1303" s="12" t="s">
        <v>42</v>
      </c>
      <c r="AX1303" s="12" t="s">
        <v>82</v>
      </c>
      <c r="AY1303" s="149" t="s">
        <v>146</v>
      </c>
    </row>
    <row r="1304" spans="2:65" s="12" customFormat="1" ht="11.25">
      <c r="B1304" s="148"/>
      <c r="D1304" s="146" t="s">
        <v>159</v>
      </c>
      <c r="E1304" s="149" t="s">
        <v>44</v>
      </c>
      <c r="F1304" s="150" t="s">
        <v>1021</v>
      </c>
      <c r="H1304" s="149" t="s">
        <v>44</v>
      </c>
      <c r="I1304" s="151"/>
      <c r="L1304" s="148"/>
      <c r="M1304" s="152"/>
      <c r="T1304" s="153"/>
      <c r="AT1304" s="149" t="s">
        <v>159</v>
      </c>
      <c r="AU1304" s="149" t="s">
        <v>92</v>
      </c>
      <c r="AV1304" s="12" t="s">
        <v>90</v>
      </c>
      <c r="AW1304" s="12" t="s">
        <v>42</v>
      </c>
      <c r="AX1304" s="12" t="s">
        <v>82</v>
      </c>
      <c r="AY1304" s="149" t="s">
        <v>146</v>
      </c>
    </row>
    <row r="1305" spans="2:65" s="13" customFormat="1" ht="11.25">
      <c r="B1305" s="154"/>
      <c r="D1305" s="146" t="s">
        <v>159</v>
      </c>
      <c r="E1305" s="155" t="s">
        <v>44</v>
      </c>
      <c r="F1305" s="156" t="s">
        <v>460</v>
      </c>
      <c r="H1305" s="157">
        <v>24.3</v>
      </c>
      <c r="I1305" s="158"/>
      <c r="L1305" s="154"/>
      <c r="M1305" s="159"/>
      <c r="T1305" s="160"/>
      <c r="AT1305" s="155" t="s">
        <v>159</v>
      </c>
      <c r="AU1305" s="155" t="s">
        <v>92</v>
      </c>
      <c r="AV1305" s="13" t="s">
        <v>92</v>
      </c>
      <c r="AW1305" s="13" t="s">
        <v>42</v>
      </c>
      <c r="AX1305" s="13" t="s">
        <v>82</v>
      </c>
      <c r="AY1305" s="155" t="s">
        <v>146</v>
      </c>
    </row>
    <row r="1306" spans="2:65" s="13" customFormat="1" ht="11.25">
      <c r="B1306" s="154"/>
      <c r="D1306" s="146" t="s">
        <v>159</v>
      </c>
      <c r="E1306" s="155" t="s">
        <v>44</v>
      </c>
      <c r="F1306" s="156" t="s">
        <v>462</v>
      </c>
      <c r="H1306" s="157">
        <v>23.95</v>
      </c>
      <c r="I1306" s="158"/>
      <c r="L1306" s="154"/>
      <c r="M1306" s="159"/>
      <c r="T1306" s="160"/>
      <c r="AT1306" s="155" t="s">
        <v>159</v>
      </c>
      <c r="AU1306" s="155" t="s">
        <v>92</v>
      </c>
      <c r="AV1306" s="13" t="s">
        <v>92</v>
      </c>
      <c r="AW1306" s="13" t="s">
        <v>42</v>
      </c>
      <c r="AX1306" s="13" t="s">
        <v>82</v>
      </c>
      <c r="AY1306" s="155" t="s">
        <v>146</v>
      </c>
    </row>
    <row r="1307" spans="2:65" s="13" customFormat="1" ht="11.25">
      <c r="B1307" s="154"/>
      <c r="D1307" s="146" t="s">
        <v>159</v>
      </c>
      <c r="E1307" s="155" t="s">
        <v>44</v>
      </c>
      <c r="F1307" s="156" t="s">
        <v>463</v>
      </c>
      <c r="H1307" s="157">
        <v>57.73</v>
      </c>
      <c r="I1307" s="158"/>
      <c r="L1307" s="154"/>
      <c r="M1307" s="159"/>
      <c r="T1307" s="160"/>
      <c r="AT1307" s="155" t="s">
        <v>159</v>
      </c>
      <c r="AU1307" s="155" t="s">
        <v>92</v>
      </c>
      <c r="AV1307" s="13" t="s">
        <v>92</v>
      </c>
      <c r="AW1307" s="13" t="s">
        <v>42</v>
      </c>
      <c r="AX1307" s="13" t="s">
        <v>82</v>
      </c>
      <c r="AY1307" s="155" t="s">
        <v>146</v>
      </c>
    </row>
    <row r="1308" spans="2:65" s="14" customFormat="1" ht="11.25">
      <c r="B1308" s="161"/>
      <c r="D1308" s="146" t="s">
        <v>159</v>
      </c>
      <c r="E1308" s="162" t="s">
        <v>44</v>
      </c>
      <c r="F1308" s="163" t="s">
        <v>281</v>
      </c>
      <c r="H1308" s="164">
        <v>105.97999999999999</v>
      </c>
      <c r="I1308" s="165"/>
      <c r="L1308" s="161"/>
      <c r="M1308" s="166"/>
      <c r="T1308" s="167"/>
      <c r="AT1308" s="162" t="s">
        <v>159</v>
      </c>
      <c r="AU1308" s="162" t="s">
        <v>92</v>
      </c>
      <c r="AV1308" s="14" t="s">
        <v>153</v>
      </c>
      <c r="AW1308" s="14" t="s">
        <v>42</v>
      </c>
      <c r="AX1308" s="14" t="s">
        <v>90</v>
      </c>
      <c r="AY1308" s="162" t="s">
        <v>146</v>
      </c>
    </row>
    <row r="1309" spans="2:65" s="1" customFormat="1" ht="21.75" customHeight="1">
      <c r="B1309" s="34"/>
      <c r="C1309" s="178" t="s">
        <v>1859</v>
      </c>
      <c r="D1309" s="178" t="s">
        <v>720</v>
      </c>
      <c r="E1309" s="179" t="s">
        <v>1860</v>
      </c>
      <c r="F1309" s="180" t="s">
        <v>1861</v>
      </c>
      <c r="G1309" s="181" t="s">
        <v>151</v>
      </c>
      <c r="H1309" s="182">
        <v>125.636</v>
      </c>
      <c r="I1309" s="183"/>
      <c r="J1309" s="184">
        <f>ROUND(I1309*H1309,2)</f>
        <v>0</v>
      </c>
      <c r="K1309" s="180" t="s">
        <v>152</v>
      </c>
      <c r="L1309" s="185"/>
      <c r="M1309" s="186" t="s">
        <v>44</v>
      </c>
      <c r="N1309" s="187" t="s">
        <v>53</v>
      </c>
      <c r="P1309" s="138">
        <f>O1309*H1309</f>
        <v>0</v>
      </c>
      <c r="Q1309" s="138">
        <v>1.15E-3</v>
      </c>
      <c r="R1309" s="138">
        <f>Q1309*H1309</f>
        <v>0.14448139999999998</v>
      </c>
      <c r="S1309" s="138">
        <v>0</v>
      </c>
      <c r="T1309" s="139">
        <f>S1309*H1309</f>
        <v>0</v>
      </c>
      <c r="AR1309" s="140" t="s">
        <v>361</v>
      </c>
      <c r="AT1309" s="140" t="s">
        <v>720</v>
      </c>
      <c r="AU1309" s="140" t="s">
        <v>92</v>
      </c>
      <c r="AY1309" s="18" t="s">
        <v>146</v>
      </c>
      <c r="BE1309" s="141">
        <f>IF(N1309="základní",J1309,0)</f>
        <v>0</v>
      </c>
      <c r="BF1309" s="141">
        <f>IF(N1309="snížená",J1309,0)</f>
        <v>0</v>
      </c>
      <c r="BG1309" s="141">
        <f>IF(N1309="zákl. přenesená",J1309,0)</f>
        <v>0</v>
      </c>
      <c r="BH1309" s="141">
        <f>IF(N1309="sníž. přenesená",J1309,0)</f>
        <v>0</v>
      </c>
      <c r="BI1309" s="141">
        <f>IF(N1309="nulová",J1309,0)</f>
        <v>0</v>
      </c>
      <c r="BJ1309" s="18" t="s">
        <v>90</v>
      </c>
      <c r="BK1309" s="141">
        <f>ROUND(I1309*H1309,2)</f>
        <v>0</v>
      </c>
      <c r="BL1309" s="18" t="s">
        <v>250</v>
      </c>
      <c r="BM1309" s="140" t="s">
        <v>1862</v>
      </c>
    </row>
    <row r="1310" spans="2:65" s="1" customFormat="1" ht="19.5">
      <c r="B1310" s="34"/>
      <c r="D1310" s="146" t="s">
        <v>157</v>
      </c>
      <c r="F1310" s="147" t="s">
        <v>1763</v>
      </c>
      <c r="I1310" s="144"/>
      <c r="L1310" s="34"/>
      <c r="M1310" s="145"/>
      <c r="T1310" s="55"/>
      <c r="AT1310" s="18" t="s">
        <v>157</v>
      </c>
      <c r="AU1310" s="18" t="s">
        <v>92</v>
      </c>
    </row>
    <row r="1311" spans="2:65" s="12" customFormat="1" ht="11.25">
      <c r="B1311" s="148"/>
      <c r="D1311" s="146" t="s">
        <v>159</v>
      </c>
      <c r="E1311" s="149" t="s">
        <v>44</v>
      </c>
      <c r="F1311" s="150" t="s">
        <v>275</v>
      </c>
      <c r="H1311" s="149" t="s">
        <v>44</v>
      </c>
      <c r="I1311" s="151"/>
      <c r="L1311" s="148"/>
      <c r="M1311" s="152"/>
      <c r="T1311" s="153"/>
      <c r="AT1311" s="149" t="s">
        <v>159</v>
      </c>
      <c r="AU1311" s="149" t="s">
        <v>92</v>
      </c>
      <c r="AV1311" s="12" t="s">
        <v>90</v>
      </c>
      <c r="AW1311" s="12" t="s">
        <v>42</v>
      </c>
      <c r="AX1311" s="12" t="s">
        <v>82</v>
      </c>
      <c r="AY1311" s="149" t="s">
        <v>146</v>
      </c>
    </row>
    <row r="1312" spans="2:65" s="12" customFormat="1" ht="11.25">
      <c r="B1312" s="148"/>
      <c r="D1312" s="146" t="s">
        <v>159</v>
      </c>
      <c r="E1312" s="149" t="s">
        <v>44</v>
      </c>
      <c r="F1312" s="150" t="s">
        <v>1021</v>
      </c>
      <c r="H1312" s="149" t="s">
        <v>44</v>
      </c>
      <c r="I1312" s="151"/>
      <c r="L1312" s="148"/>
      <c r="M1312" s="152"/>
      <c r="T1312" s="153"/>
      <c r="AT1312" s="149" t="s">
        <v>159</v>
      </c>
      <c r="AU1312" s="149" t="s">
        <v>92</v>
      </c>
      <c r="AV1312" s="12" t="s">
        <v>90</v>
      </c>
      <c r="AW1312" s="12" t="s">
        <v>42</v>
      </c>
      <c r="AX1312" s="12" t="s">
        <v>82</v>
      </c>
      <c r="AY1312" s="149" t="s">
        <v>146</v>
      </c>
    </row>
    <row r="1313" spans="2:65" s="13" customFormat="1" ht="11.25">
      <c r="B1313" s="154"/>
      <c r="D1313" s="146" t="s">
        <v>159</v>
      </c>
      <c r="E1313" s="155" t="s">
        <v>44</v>
      </c>
      <c r="F1313" s="156" t="s">
        <v>460</v>
      </c>
      <c r="H1313" s="157">
        <v>24.3</v>
      </c>
      <c r="I1313" s="158"/>
      <c r="L1313" s="154"/>
      <c r="M1313" s="159"/>
      <c r="T1313" s="160"/>
      <c r="AT1313" s="155" t="s">
        <v>159</v>
      </c>
      <c r="AU1313" s="155" t="s">
        <v>92</v>
      </c>
      <c r="AV1313" s="13" t="s">
        <v>92</v>
      </c>
      <c r="AW1313" s="13" t="s">
        <v>42</v>
      </c>
      <c r="AX1313" s="13" t="s">
        <v>82</v>
      </c>
      <c r="AY1313" s="155" t="s">
        <v>146</v>
      </c>
    </row>
    <row r="1314" spans="2:65" s="13" customFormat="1" ht="11.25">
      <c r="B1314" s="154"/>
      <c r="D1314" s="146" t="s">
        <v>159</v>
      </c>
      <c r="E1314" s="155" t="s">
        <v>44</v>
      </c>
      <c r="F1314" s="156" t="s">
        <v>462</v>
      </c>
      <c r="H1314" s="157">
        <v>23.95</v>
      </c>
      <c r="I1314" s="158"/>
      <c r="L1314" s="154"/>
      <c r="M1314" s="159"/>
      <c r="T1314" s="160"/>
      <c r="AT1314" s="155" t="s">
        <v>159</v>
      </c>
      <c r="AU1314" s="155" t="s">
        <v>92</v>
      </c>
      <c r="AV1314" s="13" t="s">
        <v>92</v>
      </c>
      <c r="AW1314" s="13" t="s">
        <v>42</v>
      </c>
      <c r="AX1314" s="13" t="s">
        <v>82</v>
      </c>
      <c r="AY1314" s="155" t="s">
        <v>146</v>
      </c>
    </row>
    <row r="1315" spans="2:65" s="13" customFormat="1" ht="11.25">
      <c r="B1315" s="154"/>
      <c r="D1315" s="146" t="s">
        <v>159</v>
      </c>
      <c r="E1315" s="155" t="s">
        <v>44</v>
      </c>
      <c r="F1315" s="156" t="s">
        <v>463</v>
      </c>
      <c r="H1315" s="157">
        <v>57.73</v>
      </c>
      <c r="I1315" s="158"/>
      <c r="L1315" s="154"/>
      <c r="M1315" s="159"/>
      <c r="T1315" s="160"/>
      <c r="AT1315" s="155" t="s">
        <v>159</v>
      </c>
      <c r="AU1315" s="155" t="s">
        <v>92</v>
      </c>
      <c r="AV1315" s="13" t="s">
        <v>92</v>
      </c>
      <c r="AW1315" s="13" t="s">
        <v>42</v>
      </c>
      <c r="AX1315" s="13" t="s">
        <v>82</v>
      </c>
      <c r="AY1315" s="155" t="s">
        <v>146</v>
      </c>
    </row>
    <row r="1316" spans="2:65" s="15" customFormat="1" ht="11.25">
      <c r="B1316" s="168"/>
      <c r="D1316" s="146" t="s">
        <v>159</v>
      </c>
      <c r="E1316" s="169" t="s">
        <v>44</v>
      </c>
      <c r="F1316" s="170" t="s">
        <v>342</v>
      </c>
      <c r="H1316" s="171">
        <v>105.97999999999999</v>
      </c>
      <c r="I1316" s="172"/>
      <c r="L1316" s="168"/>
      <c r="M1316" s="173"/>
      <c r="T1316" s="174"/>
      <c r="AT1316" s="169" t="s">
        <v>159</v>
      </c>
      <c r="AU1316" s="169" t="s">
        <v>92</v>
      </c>
      <c r="AV1316" s="15" t="s">
        <v>169</v>
      </c>
      <c r="AW1316" s="15" t="s">
        <v>42</v>
      </c>
      <c r="AX1316" s="15" t="s">
        <v>82</v>
      </c>
      <c r="AY1316" s="169" t="s">
        <v>146</v>
      </c>
    </row>
    <row r="1317" spans="2:65" s="12" customFormat="1" ht="11.25">
      <c r="B1317" s="148"/>
      <c r="D1317" s="146" t="s">
        <v>159</v>
      </c>
      <c r="E1317" s="149" t="s">
        <v>44</v>
      </c>
      <c r="F1317" s="150" t="s">
        <v>1863</v>
      </c>
      <c r="H1317" s="149" t="s">
        <v>44</v>
      </c>
      <c r="I1317" s="151"/>
      <c r="L1317" s="148"/>
      <c r="M1317" s="152"/>
      <c r="T1317" s="153"/>
      <c r="AT1317" s="149" t="s">
        <v>159</v>
      </c>
      <c r="AU1317" s="149" t="s">
        <v>92</v>
      </c>
      <c r="AV1317" s="12" t="s">
        <v>90</v>
      </c>
      <c r="AW1317" s="12" t="s">
        <v>42</v>
      </c>
      <c r="AX1317" s="12" t="s">
        <v>82</v>
      </c>
      <c r="AY1317" s="149" t="s">
        <v>146</v>
      </c>
    </row>
    <row r="1318" spans="2:65" s="13" customFormat="1" ht="11.25">
      <c r="B1318" s="154"/>
      <c r="D1318" s="146" t="s">
        <v>159</v>
      </c>
      <c r="E1318" s="155" t="s">
        <v>44</v>
      </c>
      <c r="F1318" s="156" t="s">
        <v>1864</v>
      </c>
      <c r="H1318" s="157">
        <v>0.89800000000000002</v>
      </c>
      <c r="I1318" s="158"/>
      <c r="L1318" s="154"/>
      <c r="M1318" s="159"/>
      <c r="T1318" s="160"/>
      <c r="AT1318" s="155" t="s">
        <v>159</v>
      </c>
      <c r="AU1318" s="155" t="s">
        <v>92</v>
      </c>
      <c r="AV1318" s="13" t="s">
        <v>92</v>
      </c>
      <c r="AW1318" s="13" t="s">
        <v>42</v>
      </c>
      <c r="AX1318" s="13" t="s">
        <v>82</v>
      </c>
      <c r="AY1318" s="155" t="s">
        <v>146</v>
      </c>
    </row>
    <row r="1319" spans="2:65" s="13" customFormat="1" ht="11.25">
      <c r="B1319" s="154"/>
      <c r="D1319" s="146" t="s">
        <v>159</v>
      </c>
      <c r="E1319" s="155" t="s">
        <v>44</v>
      </c>
      <c r="F1319" s="156" t="s">
        <v>1865</v>
      </c>
      <c r="H1319" s="157">
        <v>0.83299999999999996</v>
      </c>
      <c r="I1319" s="158"/>
      <c r="L1319" s="154"/>
      <c r="M1319" s="159"/>
      <c r="T1319" s="160"/>
      <c r="AT1319" s="155" t="s">
        <v>159</v>
      </c>
      <c r="AU1319" s="155" t="s">
        <v>92</v>
      </c>
      <c r="AV1319" s="13" t="s">
        <v>92</v>
      </c>
      <c r="AW1319" s="13" t="s">
        <v>42</v>
      </c>
      <c r="AX1319" s="13" t="s">
        <v>82</v>
      </c>
      <c r="AY1319" s="155" t="s">
        <v>146</v>
      </c>
    </row>
    <row r="1320" spans="2:65" s="13" customFormat="1" ht="11.25">
      <c r="B1320" s="154"/>
      <c r="D1320" s="146" t="s">
        <v>159</v>
      </c>
      <c r="E1320" s="155" t="s">
        <v>44</v>
      </c>
      <c r="F1320" s="156" t="s">
        <v>1866</v>
      </c>
      <c r="H1320" s="157">
        <v>1.538</v>
      </c>
      <c r="I1320" s="158"/>
      <c r="L1320" s="154"/>
      <c r="M1320" s="159"/>
      <c r="T1320" s="160"/>
      <c r="AT1320" s="155" t="s">
        <v>159</v>
      </c>
      <c r="AU1320" s="155" t="s">
        <v>92</v>
      </c>
      <c r="AV1320" s="13" t="s">
        <v>92</v>
      </c>
      <c r="AW1320" s="13" t="s">
        <v>42</v>
      </c>
      <c r="AX1320" s="13" t="s">
        <v>82</v>
      </c>
      <c r="AY1320" s="155" t="s">
        <v>146</v>
      </c>
    </row>
    <row r="1321" spans="2:65" s="15" customFormat="1" ht="11.25">
      <c r="B1321" s="168"/>
      <c r="D1321" s="146" t="s">
        <v>159</v>
      </c>
      <c r="E1321" s="169" t="s">
        <v>44</v>
      </c>
      <c r="F1321" s="170" t="s">
        <v>342</v>
      </c>
      <c r="H1321" s="171">
        <v>3.2690000000000001</v>
      </c>
      <c r="I1321" s="172"/>
      <c r="L1321" s="168"/>
      <c r="M1321" s="173"/>
      <c r="T1321" s="174"/>
      <c r="AT1321" s="169" t="s">
        <v>159</v>
      </c>
      <c r="AU1321" s="169" t="s">
        <v>92</v>
      </c>
      <c r="AV1321" s="15" t="s">
        <v>169</v>
      </c>
      <c r="AW1321" s="15" t="s">
        <v>42</v>
      </c>
      <c r="AX1321" s="15" t="s">
        <v>82</v>
      </c>
      <c r="AY1321" s="169" t="s">
        <v>146</v>
      </c>
    </row>
    <row r="1322" spans="2:65" s="14" customFormat="1" ht="11.25">
      <c r="B1322" s="161"/>
      <c r="D1322" s="146" t="s">
        <v>159</v>
      </c>
      <c r="E1322" s="162" t="s">
        <v>44</v>
      </c>
      <c r="F1322" s="163" t="s">
        <v>281</v>
      </c>
      <c r="H1322" s="164">
        <v>109.24899999999998</v>
      </c>
      <c r="I1322" s="165"/>
      <c r="L1322" s="161"/>
      <c r="M1322" s="166"/>
      <c r="T1322" s="167"/>
      <c r="AT1322" s="162" t="s">
        <v>159</v>
      </c>
      <c r="AU1322" s="162" t="s">
        <v>92</v>
      </c>
      <c r="AV1322" s="14" t="s">
        <v>153</v>
      </c>
      <c r="AW1322" s="14" t="s">
        <v>42</v>
      </c>
      <c r="AX1322" s="14" t="s">
        <v>90</v>
      </c>
      <c r="AY1322" s="162" t="s">
        <v>146</v>
      </c>
    </row>
    <row r="1323" spans="2:65" s="13" customFormat="1" ht="11.25">
      <c r="B1323" s="154"/>
      <c r="D1323" s="146" t="s">
        <v>159</v>
      </c>
      <c r="F1323" s="156" t="s">
        <v>1867</v>
      </c>
      <c r="H1323" s="157">
        <v>125.636</v>
      </c>
      <c r="I1323" s="158"/>
      <c r="L1323" s="154"/>
      <c r="M1323" s="159"/>
      <c r="T1323" s="160"/>
      <c r="AT1323" s="155" t="s">
        <v>159</v>
      </c>
      <c r="AU1323" s="155" t="s">
        <v>92</v>
      </c>
      <c r="AV1323" s="13" t="s">
        <v>92</v>
      </c>
      <c r="AW1323" s="13" t="s">
        <v>4</v>
      </c>
      <c r="AX1323" s="13" t="s">
        <v>90</v>
      </c>
      <c r="AY1323" s="155" t="s">
        <v>146</v>
      </c>
    </row>
    <row r="1324" spans="2:65" s="1" customFormat="1" ht="16.5" customHeight="1">
      <c r="B1324" s="34"/>
      <c r="C1324" s="129" t="s">
        <v>1868</v>
      </c>
      <c r="D1324" s="129" t="s">
        <v>148</v>
      </c>
      <c r="E1324" s="130" t="s">
        <v>1869</v>
      </c>
      <c r="F1324" s="131" t="s">
        <v>1870</v>
      </c>
      <c r="G1324" s="132" t="s">
        <v>192</v>
      </c>
      <c r="H1324" s="133">
        <v>65.349999999999994</v>
      </c>
      <c r="I1324" s="134"/>
      <c r="J1324" s="135">
        <f>ROUND(I1324*H1324,2)</f>
        <v>0</v>
      </c>
      <c r="K1324" s="131" t="s">
        <v>152</v>
      </c>
      <c r="L1324" s="34"/>
      <c r="M1324" s="136" t="s">
        <v>44</v>
      </c>
      <c r="N1324" s="137" t="s">
        <v>53</v>
      </c>
      <c r="P1324" s="138">
        <f>O1324*H1324</f>
        <v>0</v>
      </c>
      <c r="Q1324" s="138">
        <v>1.0000000000000001E-5</v>
      </c>
      <c r="R1324" s="138">
        <f>Q1324*H1324</f>
        <v>6.535E-4</v>
      </c>
      <c r="S1324" s="138">
        <v>0</v>
      </c>
      <c r="T1324" s="139">
        <f>S1324*H1324</f>
        <v>0</v>
      </c>
      <c r="AR1324" s="140" t="s">
        <v>250</v>
      </c>
      <c r="AT1324" s="140" t="s">
        <v>148</v>
      </c>
      <c r="AU1324" s="140" t="s">
        <v>92</v>
      </c>
      <c r="AY1324" s="18" t="s">
        <v>146</v>
      </c>
      <c r="BE1324" s="141">
        <f>IF(N1324="základní",J1324,0)</f>
        <v>0</v>
      </c>
      <c r="BF1324" s="141">
        <f>IF(N1324="snížená",J1324,0)</f>
        <v>0</v>
      </c>
      <c r="BG1324" s="141">
        <f>IF(N1324="zákl. přenesená",J1324,0)</f>
        <v>0</v>
      </c>
      <c r="BH1324" s="141">
        <f>IF(N1324="sníž. přenesená",J1324,0)</f>
        <v>0</v>
      </c>
      <c r="BI1324" s="141">
        <f>IF(N1324="nulová",J1324,0)</f>
        <v>0</v>
      </c>
      <c r="BJ1324" s="18" t="s">
        <v>90</v>
      </c>
      <c r="BK1324" s="141">
        <f>ROUND(I1324*H1324,2)</f>
        <v>0</v>
      </c>
      <c r="BL1324" s="18" t="s">
        <v>250</v>
      </c>
      <c r="BM1324" s="140" t="s">
        <v>1871</v>
      </c>
    </row>
    <row r="1325" spans="2:65" s="1" customFormat="1" ht="11.25">
      <c r="B1325" s="34"/>
      <c r="D1325" s="142" t="s">
        <v>155</v>
      </c>
      <c r="F1325" s="143" t="s">
        <v>1872</v>
      </c>
      <c r="I1325" s="144"/>
      <c r="L1325" s="34"/>
      <c r="M1325" s="145"/>
      <c r="T1325" s="55"/>
      <c r="AT1325" s="18" t="s">
        <v>155</v>
      </c>
      <c r="AU1325" s="18" t="s">
        <v>92</v>
      </c>
    </row>
    <row r="1326" spans="2:65" s="12" customFormat="1" ht="11.25">
      <c r="B1326" s="148"/>
      <c r="D1326" s="146" t="s">
        <v>159</v>
      </c>
      <c r="E1326" s="149" t="s">
        <v>44</v>
      </c>
      <c r="F1326" s="150" t="s">
        <v>275</v>
      </c>
      <c r="H1326" s="149" t="s">
        <v>44</v>
      </c>
      <c r="I1326" s="151"/>
      <c r="L1326" s="148"/>
      <c r="M1326" s="152"/>
      <c r="T1326" s="153"/>
      <c r="AT1326" s="149" t="s">
        <v>159</v>
      </c>
      <c r="AU1326" s="149" t="s">
        <v>92</v>
      </c>
      <c r="AV1326" s="12" t="s">
        <v>90</v>
      </c>
      <c r="AW1326" s="12" t="s">
        <v>42</v>
      </c>
      <c r="AX1326" s="12" t="s">
        <v>82</v>
      </c>
      <c r="AY1326" s="149" t="s">
        <v>146</v>
      </c>
    </row>
    <row r="1327" spans="2:65" s="12" customFormat="1" ht="11.25">
      <c r="B1327" s="148"/>
      <c r="D1327" s="146" t="s">
        <v>159</v>
      </c>
      <c r="E1327" s="149" t="s">
        <v>44</v>
      </c>
      <c r="F1327" s="150" t="s">
        <v>1021</v>
      </c>
      <c r="H1327" s="149" t="s">
        <v>44</v>
      </c>
      <c r="I1327" s="151"/>
      <c r="L1327" s="148"/>
      <c r="M1327" s="152"/>
      <c r="T1327" s="153"/>
      <c r="AT1327" s="149" t="s">
        <v>159</v>
      </c>
      <c r="AU1327" s="149" t="s">
        <v>92</v>
      </c>
      <c r="AV1327" s="12" t="s">
        <v>90</v>
      </c>
      <c r="AW1327" s="12" t="s">
        <v>42</v>
      </c>
      <c r="AX1327" s="12" t="s">
        <v>82</v>
      </c>
      <c r="AY1327" s="149" t="s">
        <v>146</v>
      </c>
    </row>
    <row r="1328" spans="2:65" s="13" customFormat="1" ht="11.25">
      <c r="B1328" s="154"/>
      <c r="D1328" s="146" t="s">
        <v>159</v>
      </c>
      <c r="E1328" s="155" t="s">
        <v>44</v>
      </c>
      <c r="F1328" s="156" t="s">
        <v>633</v>
      </c>
      <c r="H1328" s="157">
        <v>17.95</v>
      </c>
      <c r="I1328" s="158"/>
      <c r="L1328" s="154"/>
      <c r="M1328" s="159"/>
      <c r="T1328" s="160"/>
      <c r="AT1328" s="155" t="s">
        <v>159</v>
      </c>
      <c r="AU1328" s="155" t="s">
        <v>92</v>
      </c>
      <c r="AV1328" s="13" t="s">
        <v>92</v>
      </c>
      <c r="AW1328" s="13" t="s">
        <v>42</v>
      </c>
      <c r="AX1328" s="13" t="s">
        <v>82</v>
      </c>
      <c r="AY1328" s="155" t="s">
        <v>146</v>
      </c>
    </row>
    <row r="1329" spans="2:65" s="13" customFormat="1" ht="11.25">
      <c r="B1329" s="154"/>
      <c r="D1329" s="146" t="s">
        <v>159</v>
      </c>
      <c r="E1329" s="155" t="s">
        <v>44</v>
      </c>
      <c r="F1329" s="156" t="s">
        <v>634</v>
      </c>
      <c r="H1329" s="157">
        <v>16.649999999999999</v>
      </c>
      <c r="I1329" s="158"/>
      <c r="L1329" s="154"/>
      <c r="M1329" s="159"/>
      <c r="T1329" s="160"/>
      <c r="AT1329" s="155" t="s">
        <v>159</v>
      </c>
      <c r="AU1329" s="155" t="s">
        <v>92</v>
      </c>
      <c r="AV1329" s="13" t="s">
        <v>92</v>
      </c>
      <c r="AW1329" s="13" t="s">
        <v>42</v>
      </c>
      <c r="AX1329" s="13" t="s">
        <v>82</v>
      </c>
      <c r="AY1329" s="155" t="s">
        <v>146</v>
      </c>
    </row>
    <row r="1330" spans="2:65" s="13" customFormat="1" ht="11.25">
      <c r="B1330" s="154"/>
      <c r="D1330" s="146" t="s">
        <v>159</v>
      </c>
      <c r="E1330" s="155" t="s">
        <v>44</v>
      </c>
      <c r="F1330" s="156" t="s">
        <v>635</v>
      </c>
      <c r="H1330" s="157">
        <v>30.75</v>
      </c>
      <c r="I1330" s="158"/>
      <c r="L1330" s="154"/>
      <c r="M1330" s="159"/>
      <c r="T1330" s="160"/>
      <c r="AT1330" s="155" t="s">
        <v>159</v>
      </c>
      <c r="AU1330" s="155" t="s">
        <v>92</v>
      </c>
      <c r="AV1330" s="13" t="s">
        <v>92</v>
      </c>
      <c r="AW1330" s="13" t="s">
        <v>42</v>
      </c>
      <c r="AX1330" s="13" t="s">
        <v>82</v>
      </c>
      <c r="AY1330" s="155" t="s">
        <v>146</v>
      </c>
    </row>
    <row r="1331" spans="2:65" s="14" customFormat="1" ht="11.25">
      <c r="B1331" s="161"/>
      <c r="D1331" s="146" t="s">
        <v>159</v>
      </c>
      <c r="E1331" s="162" t="s">
        <v>44</v>
      </c>
      <c r="F1331" s="163" t="s">
        <v>281</v>
      </c>
      <c r="H1331" s="164">
        <v>65.349999999999994</v>
      </c>
      <c r="I1331" s="165"/>
      <c r="L1331" s="161"/>
      <c r="M1331" s="166"/>
      <c r="T1331" s="167"/>
      <c r="AT1331" s="162" t="s">
        <v>159</v>
      </c>
      <c r="AU1331" s="162" t="s">
        <v>92</v>
      </c>
      <c r="AV1331" s="14" t="s">
        <v>153</v>
      </c>
      <c r="AW1331" s="14" t="s">
        <v>42</v>
      </c>
      <c r="AX1331" s="14" t="s">
        <v>90</v>
      </c>
      <c r="AY1331" s="162" t="s">
        <v>146</v>
      </c>
    </row>
    <row r="1332" spans="2:65" s="1" customFormat="1" ht="16.5" customHeight="1">
      <c r="B1332" s="34"/>
      <c r="C1332" s="178" t="s">
        <v>1873</v>
      </c>
      <c r="D1332" s="178" t="s">
        <v>720</v>
      </c>
      <c r="E1332" s="179" t="s">
        <v>1874</v>
      </c>
      <c r="F1332" s="180" t="s">
        <v>1875</v>
      </c>
      <c r="G1332" s="181" t="s">
        <v>192</v>
      </c>
      <c r="H1332" s="182">
        <v>71.885000000000005</v>
      </c>
      <c r="I1332" s="183"/>
      <c r="J1332" s="184">
        <f>ROUND(I1332*H1332,2)</f>
        <v>0</v>
      </c>
      <c r="K1332" s="180" t="s">
        <v>152</v>
      </c>
      <c r="L1332" s="185"/>
      <c r="M1332" s="186" t="s">
        <v>44</v>
      </c>
      <c r="N1332" s="187" t="s">
        <v>53</v>
      </c>
      <c r="P1332" s="138">
        <f>O1332*H1332</f>
        <v>0</v>
      </c>
      <c r="Q1332" s="138">
        <v>2.9999999999999997E-4</v>
      </c>
      <c r="R1332" s="138">
        <f>Q1332*H1332</f>
        <v>2.1565500000000001E-2</v>
      </c>
      <c r="S1332" s="138">
        <v>0</v>
      </c>
      <c r="T1332" s="139">
        <f>S1332*H1332</f>
        <v>0</v>
      </c>
      <c r="AR1332" s="140" t="s">
        <v>361</v>
      </c>
      <c r="AT1332" s="140" t="s">
        <v>720</v>
      </c>
      <c r="AU1332" s="140" t="s">
        <v>92</v>
      </c>
      <c r="AY1332" s="18" t="s">
        <v>146</v>
      </c>
      <c r="BE1332" s="141">
        <f>IF(N1332="základní",J1332,0)</f>
        <v>0</v>
      </c>
      <c r="BF1332" s="141">
        <f>IF(N1332="snížená",J1332,0)</f>
        <v>0</v>
      </c>
      <c r="BG1332" s="141">
        <f>IF(N1332="zákl. přenesená",J1332,0)</f>
        <v>0</v>
      </c>
      <c r="BH1332" s="141">
        <f>IF(N1332="sníž. přenesená",J1332,0)</f>
        <v>0</v>
      </c>
      <c r="BI1332" s="141">
        <f>IF(N1332="nulová",J1332,0)</f>
        <v>0</v>
      </c>
      <c r="BJ1332" s="18" t="s">
        <v>90</v>
      </c>
      <c r="BK1332" s="141">
        <f>ROUND(I1332*H1332,2)</f>
        <v>0</v>
      </c>
      <c r="BL1332" s="18" t="s">
        <v>250</v>
      </c>
      <c r="BM1332" s="140" t="s">
        <v>1876</v>
      </c>
    </row>
    <row r="1333" spans="2:65" s="1" customFormat="1" ht="19.5">
      <c r="B1333" s="34"/>
      <c r="D1333" s="146" t="s">
        <v>157</v>
      </c>
      <c r="F1333" s="147" t="s">
        <v>1799</v>
      </c>
      <c r="I1333" s="144"/>
      <c r="L1333" s="34"/>
      <c r="M1333" s="145"/>
      <c r="T1333" s="55"/>
      <c r="AT1333" s="18" t="s">
        <v>157</v>
      </c>
      <c r="AU1333" s="18" t="s">
        <v>92</v>
      </c>
    </row>
    <row r="1334" spans="2:65" s="12" customFormat="1" ht="11.25">
      <c r="B1334" s="148"/>
      <c r="D1334" s="146" t="s">
        <v>159</v>
      </c>
      <c r="E1334" s="149" t="s">
        <v>44</v>
      </c>
      <c r="F1334" s="150" t="s">
        <v>275</v>
      </c>
      <c r="H1334" s="149" t="s">
        <v>44</v>
      </c>
      <c r="I1334" s="151"/>
      <c r="L1334" s="148"/>
      <c r="M1334" s="152"/>
      <c r="T1334" s="153"/>
      <c r="AT1334" s="149" t="s">
        <v>159</v>
      </c>
      <c r="AU1334" s="149" t="s">
        <v>92</v>
      </c>
      <c r="AV1334" s="12" t="s">
        <v>90</v>
      </c>
      <c r="AW1334" s="12" t="s">
        <v>42</v>
      </c>
      <c r="AX1334" s="12" t="s">
        <v>82</v>
      </c>
      <c r="AY1334" s="149" t="s">
        <v>146</v>
      </c>
    </row>
    <row r="1335" spans="2:65" s="12" customFormat="1" ht="11.25">
      <c r="B1335" s="148"/>
      <c r="D1335" s="146" t="s">
        <v>159</v>
      </c>
      <c r="E1335" s="149" t="s">
        <v>44</v>
      </c>
      <c r="F1335" s="150" t="s">
        <v>1021</v>
      </c>
      <c r="H1335" s="149" t="s">
        <v>44</v>
      </c>
      <c r="I1335" s="151"/>
      <c r="L1335" s="148"/>
      <c r="M1335" s="152"/>
      <c r="T1335" s="153"/>
      <c r="AT1335" s="149" t="s">
        <v>159</v>
      </c>
      <c r="AU1335" s="149" t="s">
        <v>92</v>
      </c>
      <c r="AV1335" s="12" t="s">
        <v>90</v>
      </c>
      <c r="AW1335" s="12" t="s">
        <v>42</v>
      </c>
      <c r="AX1335" s="12" t="s">
        <v>82</v>
      </c>
      <c r="AY1335" s="149" t="s">
        <v>146</v>
      </c>
    </row>
    <row r="1336" spans="2:65" s="13" customFormat="1" ht="11.25">
      <c r="B1336" s="154"/>
      <c r="D1336" s="146" t="s">
        <v>159</v>
      </c>
      <c r="E1336" s="155" t="s">
        <v>44</v>
      </c>
      <c r="F1336" s="156" t="s">
        <v>633</v>
      </c>
      <c r="H1336" s="157">
        <v>17.95</v>
      </c>
      <c r="I1336" s="158"/>
      <c r="L1336" s="154"/>
      <c r="M1336" s="159"/>
      <c r="T1336" s="160"/>
      <c r="AT1336" s="155" t="s">
        <v>159</v>
      </c>
      <c r="AU1336" s="155" t="s">
        <v>92</v>
      </c>
      <c r="AV1336" s="13" t="s">
        <v>92</v>
      </c>
      <c r="AW1336" s="13" t="s">
        <v>42</v>
      </c>
      <c r="AX1336" s="13" t="s">
        <v>82</v>
      </c>
      <c r="AY1336" s="155" t="s">
        <v>146</v>
      </c>
    </row>
    <row r="1337" spans="2:65" s="13" customFormat="1" ht="11.25">
      <c r="B1337" s="154"/>
      <c r="D1337" s="146" t="s">
        <v>159</v>
      </c>
      <c r="E1337" s="155" t="s">
        <v>44</v>
      </c>
      <c r="F1337" s="156" t="s">
        <v>634</v>
      </c>
      <c r="H1337" s="157">
        <v>16.649999999999999</v>
      </c>
      <c r="I1337" s="158"/>
      <c r="L1337" s="154"/>
      <c r="M1337" s="159"/>
      <c r="T1337" s="160"/>
      <c r="AT1337" s="155" t="s">
        <v>159</v>
      </c>
      <c r="AU1337" s="155" t="s">
        <v>92</v>
      </c>
      <c r="AV1337" s="13" t="s">
        <v>92</v>
      </c>
      <c r="AW1337" s="13" t="s">
        <v>42</v>
      </c>
      <c r="AX1337" s="13" t="s">
        <v>82</v>
      </c>
      <c r="AY1337" s="155" t="s">
        <v>146</v>
      </c>
    </row>
    <row r="1338" spans="2:65" s="13" customFormat="1" ht="11.25">
      <c r="B1338" s="154"/>
      <c r="D1338" s="146" t="s">
        <v>159</v>
      </c>
      <c r="E1338" s="155" t="s">
        <v>44</v>
      </c>
      <c r="F1338" s="156" t="s">
        <v>635</v>
      </c>
      <c r="H1338" s="157">
        <v>30.75</v>
      </c>
      <c r="I1338" s="158"/>
      <c r="L1338" s="154"/>
      <c r="M1338" s="159"/>
      <c r="T1338" s="160"/>
      <c r="AT1338" s="155" t="s">
        <v>159</v>
      </c>
      <c r="AU1338" s="155" t="s">
        <v>92</v>
      </c>
      <c r="AV1338" s="13" t="s">
        <v>92</v>
      </c>
      <c r="AW1338" s="13" t="s">
        <v>42</v>
      </c>
      <c r="AX1338" s="13" t="s">
        <v>82</v>
      </c>
      <c r="AY1338" s="155" t="s">
        <v>146</v>
      </c>
    </row>
    <row r="1339" spans="2:65" s="14" customFormat="1" ht="11.25">
      <c r="B1339" s="161"/>
      <c r="D1339" s="146" t="s">
        <v>159</v>
      </c>
      <c r="E1339" s="162" t="s">
        <v>44</v>
      </c>
      <c r="F1339" s="163" t="s">
        <v>281</v>
      </c>
      <c r="H1339" s="164">
        <v>65.349999999999994</v>
      </c>
      <c r="I1339" s="165"/>
      <c r="L1339" s="161"/>
      <c r="M1339" s="166"/>
      <c r="T1339" s="167"/>
      <c r="AT1339" s="162" t="s">
        <v>159</v>
      </c>
      <c r="AU1339" s="162" t="s">
        <v>92</v>
      </c>
      <c r="AV1339" s="14" t="s">
        <v>153</v>
      </c>
      <c r="AW1339" s="14" t="s">
        <v>42</v>
      </c>
      <c r="AX1339" s="14" t="s">
        <v>90</v>
      </c>
      <c r="AY1339" s="162" t="s">
        <v>146</v>
      </c>
    </row>
    <row r="1340" spans="2:65" s="13" customFormat="1" ht="11.25">
      <c r="B1340" s="154"/>
      <c r="D1340" s="146" t="s">
        <v>159</v>
      </c>
      <c r="F1340" s="156" t="s">
        <v>1877</v>
      </c>
      <c r="H1340" s="157">
        <v>71.885000000000005</v>
      </c>
      <c r="I1340" s="158"/>
      <c r="L1340" s="154"/>
      <c r="M1340" s="159"/>
      <c r="T1340" s="160"/>
      <c r="AT1340" s="155" t="s">
        <v>159</v>
      </c>
      <c r="AU1340" s="155" t="s">
        <v>92</v>
      </c>
      <c r="AV1340" s="13" t="s">
        <v>92</v>
      </c>
      <c r="AW1340" s="13" t="s">
        <v>4</v>
      </c>
      <c r="AX1340" s="13" t="s">
        <v>90</v>
      </c>
      <c r="AY1340" s="155" t="s">
        <v>146</v>
      </c>
    </row>
    <row r="1341" spans="2:65" s="1" customFormat="1" ht="16.5" customHeight="1">
      <c r="B1341" s="34"/>
      <c r="C1341" s="129" t="s">
        <v>1878</v>
      </c>
      <c r="D1341" s="129" t="s">
        <v>148</v>
      </c>
      <c r="E1341" s="130" t="s">
        <v>1879</v>
      </c>
      <c r="F1341" s="131" t="s">
        <v>1880</v>
      </c>
      <c r="G1341" s="132" t="s">
        <v>192</v>
      </c>
      <c r="H1341" s="133">
        <v>2.4</v>
      </c>
      <c r="I1341" s="134"/>
      <c r="J1341" s="135">
        <f>ROUND(I1341*H1341,2)</f>
        <v>0</v>
      </c>
      <c r="K1341" s="131" t="s">
        <v>152</v>
      </c>
      <c r="L1341" s="34"/>
      <c r="M1341" s="136" t="s">
        <v>44</v>
      </c>
      <c r="N1341" s="137" t="s">
        <v>53</v>
      </c>
      <c r="P1341" s="138">
        <f>O1341*H1341</f>
        <v>0</v>
      </c>
      <c r="Q1341" s="138">
        <v>0</v>
      </c>
      <c r="R1341" s="138">
        <f>Q1341*H1341</f>
        <v>0</v>
      </c>
      <c r="S1341" s="138">
        <v>0</v>
      </c>
      <c r="T1341" s="139">
        <f>S1341*H1341</f>
        <v>0</v>
      </c>
      <c r="AR1341" s="140" t="s">
        <v>250</v>
      </c>
      <c r="AT1341" s="140" t="s">
        <v>148</v>
      </c>
      <c r="AU1341" s="140" t="s">
        <v>92</v>
      </c>
      <c r="AY1341" s="18" t="s">
        <v>146</v>
      </c>
      <c r="BE1341" s="141">
        <f>IF(N1341="základní",J1341,0)</f>
        <v>0</v>
      </c>
      <c r="BF1341" s="141">
        <f>IF(N1341="snížená",J1341,0)</f>
        <v>0</v>
      </c>
      <c r="BG1341" s="141">
        <f>IF(N1341="zákl. přenesená",J1341,0)</f>
        <v>0</v>
      </c>
      <c r="BH1341" s="141">
        <f>IF(N1341="sníž. přenesená",J1341,0)</f>
        <v>0</v>
      </c>
      <c r="BI1341" s="141">
        <f>IF(N1341="nulová",J1341,0)</f>
        <v>0</v>
      </c>
      <c r="BJ1341" s="18" t="s">
        <v>90</v>
      </c>
      <c r="BK1341" s="141">
        <f>ROUND(I1341*H1341,2)</f>
        <v>0</v>
      </c>
      <c r="BL1341" s="18" t="s">
        <v>250</v>
      </c>
      <c r="BM1341" s="140" t="s">
        <v>1881</v>
      </c>
    </row>
    <row r="1342" spans="2:65" s="1" customFormat="1" ht="11.25">
      <c r="B1342" s="34"/>
      <c r="D1342" s="142" t="s">
        <v>155</v>
      </c>
      <c r="F1342" s="143" t="s">
        <v>1882</v>
      </c>
      <c r="I1342" s="144"/>
      <c r="L1342" s="34"/>
      <c r="M1342" s="145"/>
      <c r="T1342" s="55"/>
      <c r="AT1342" s="18" t="s">
        <v>155</v>
      </c>
      <c r="AU1342" s="18" t="s">
        <v>92</v>
      </c>
    </row>
    <row r="1343" spans="2:65" s="12" customFormat="1" ht="11.25">
      <c r="B1343" s="148"/>
      <c r="D1343" s="146" t="s">
        <v>159</v>
      </c>
      <c r="E1343" s="149" t="s">
        <v>44</v>
      </c>
      <c r="F1343" s="150" t="s">
        <v>275</v>
      </c>
      <c r="H1343" s="149" t="s">
        <v>44</v>
      </c>
      <c r="I1343" s="151"/>
      <c r="L1343" s="148"/>
      <c r="M1343" s="152"/>
      <c r="T1343" s="153"/>
      <c r="AT1343" s="149" t="s">
        <v>159</v>
      </c>
      <c r="AU1343" s="149" t="s">
        <v>92</v>
      </c>
      <c r="AV1343" s="12" t="s">
        <v>90</v>
      </c>
      <c r="AW1343" s="12" t="s">
        <v>42</v>
      </c>
      <c r="AX1343" s="12" t="s">
        <v>82</v>
      </c>
      <c r="AY1343" s="149" t="s">
        <v>146</v>
      </c>
    </row>
    <row r="1344" spans="2:65" s="12" customFormat="1" ht="11.25">
      <c r="B1344" s="148"/>
      <c r="D1344" s="146" t="s">
        <v>159</v>
      </c>
      <c r="E1344" s="149" t="s">
        <v>44</v>
      </c>
      <c r="F1344" s="150" t="s">
        <v>1021</v>
      </c>
      <c r="H1344" s="149" t="s">
        <v>44</v>
      </c>
      <c r="I1344" s="151"/>
      <c r="L1344" s="148"/>
      <c r="M1344" s="152"/>
      <c r="T1344" s="153"/>
      <c r="AT1344" s="149" t="s">
        <v>159</v>
      </c>
      <c r="AU1344" s="149" t="s">
        <v>92</v>
      </c>
      <c r="AV1344" s="12" t="s">
        <v>90</v>
      </c>
      <c r="AW1344" s="12" t="s">
        <v>42</v>
      </c>
      <c r="AX1344" s="12" t="s">
        <v>82</v>
      </c>
      <c r="AY1344" s="149" t="s">
        <v>146</v>
      </c>
    </row>
    <row r="1345" spans="2:65" s="13" customFormat="1" ht="11.25">
      <c r="B1345" s="154"/>
      <c r="D1345" s="146" t="s">
        <v>159</v>
      </c>
      <c r="E1345" s="155" t="s">
        <v>44</v>
      </c>
      <c r="F1345" s="156" t="s">
        <v>1883</v>
      </c>
      <c r="H1345" s="157">
        <v>0.8</v>
      </c>
      <c r="I1345" s="158"/>
      <c r="L1345" s="154"/>
      <c r="M1345" s="159"/>
      <c r="T1345" s="160"/>
      <c r="AT1345" s="155" t="s">
        <v>159</v>
      </c>
      <c r="AU1345" s="155" t="s">
        <v>92</v>
      </c>
      <c r="AV1345" s="13" t="s">
        <v>92</v>
      </c>
      <c r="AW1345" s="13" t="s">
        <v>42</v>
      </c>
      <c r="AX1345" s="13" t="s">
        <v>82</v>
      </c>
      <c r="AY1345" s="155" t="s">
        <v>146</v>
      </c>
    </row>
    <row r="1346" spans="2:65" s="13" customFormat="1" ht="11.25">
      <c r="B1346" s="154"/>
      <c r="D1346" s="146" t="s">
        <v>159</v>
      </c>
      <c r="E1346" s="155" t="s">
        <v>44</v>
      </c>
      <c r="F1346" s="156" t="s">
        <v>1884</v>
      </c>
      <c r="H1346" s="157">
        <v>0.8</v>
      </c>
      <c r="I1346" s="158"/>
      <c r="L1346" s="154"/>
      <c r="M1346" s="159"/>
      <c r="T1346" s="160"/>
      <c r="AT1346" s="155" t="s">
        <v>159</v>
      </c>
      <c r="AU1346" s="155" t="s">
        <v>92</v>
      </c>
      <c r="AV1346" s="13" t="s">
        <v>92</v>
      </c>
      <c r="AW1346" s="13" t="s">
        <v>42</v>
      </c>
      <c r="AX1346" s="13" t="s">
        <v>82</v>
      </c>
      <c r="AY1346" s="155" t="s">
        <v>146</v>
      </c>
    </row>
    <row r="1347" spans="2:65" s="13" customFormat="1" ht="11.25">
      <c r="B1347" s="154"/>
      <c r="D1347" s="146" t="s">
        <v>159</v>
      </c>
      <c r="E1347" s="155" t="s">
        <v>44</v>
      </c>
      <c r="F1347" s="156" t="s">
        <v>1885</v>
      </c>
      <c r="H1347" s="157">
        <v>0.8</v>
      </c>
      <c r="I1347" s="158"/>
      <c r="L1347" s="154"/>
      <c r="M1347" s="159"/>
      <c r="T1347" s="160"/>
      <c r="AT1347" s="155" t="s">
        <v>159</v>
      </c>
      <c r="AU1347" s="155" t="s">
        <v>92</v>
      </c>
      <c r="AV1347" s="13" t="s">
        <v>92</v>
      </c>
      <c r="AW1347" s="13" t="s">
        <v>42</v>
      </c>
      <c r="AX1347" s="13" t="s">
        <v>82</v>
      </c>
      <c r="AY1347" s="155" t="s">
        <v>146</v>
      </c>
    </row>
    <row r="1348" spans="2:65" s="14" customFormat="1" ht="11.25">
      <c r="B1348" s="161"/>
      <c r="D1348" s="146" t="s">
        <v>159</v>
      </c>
      <c r="E1348" s="162" t="s">
        <v>44</v>
      </c>
      <c r="F1348" s="163" t="s">
        <v>281</v>
      </c>
      <c r="H1348" s="164">
        <v>2.4000000000000004</v>
      </c>
      <c r="I1348" s="165"/>
      <c r="L1348" s="161"/>
      <c r="M1348" s="166"/>
      <c r="T1348" s="167"/>
      <c r="AT1348" s="162" t="s">
        <v>159</v>
      </c>
      <c r="AU1348" s="162" t="s">
        <v>92</v>
      </c>
      <c r="AV1348" s="14" t="s">
        <v>153</v>
      </c>
      <c r="AW1348" s="14" t="s">
        <v>42</v>
      </c>
      <c r="AX1348" s="14" t="s">
        <v>90</v>
      </c>
      <c r="AY1348" s="162" t="s">
        <v>146</v>
      </c>
    </row>
    <row r="1349" spans="2:65" s="1" customFormat="1" ht="16.5" customHeight="1">
      <c r="B1349" s="34"/>
      <c r="C1349" s="178" t="s">
        <v>1886</v>
      </c>
      <c r="D1349" s="178" t="s">
        <v>720</v>
      </c>
      <c r="E1349" s="179" t="s">
        <v>1887</v>
      </c>
      <c r="F1349" s="180" t="s">
        <v>1888</v>
      </c>
      <c r="G1349" s="181" t="s">
        <v>192</v>
      </c>
      <c r="H1349" s="182">
        <v>2.88</v>
      </c>
      <c r="I1349" s="183"/>
      <c r="J1349" s="184">
        <f>ROUND(I1349*H1349,2)</f>
        <v>0</v>
      </c>
      <c r="K1349" s="180" t="s">
        <v>152</v>
      </c>
      <c r="L1349" s="185"/>
      <c r="M1349" s="186" t="s">
        <v>44</v>
      </c>
      <c r="N1349" s="187" t="s">
        <v>53</v>
      </c>
      <c r="P1349" s="138">
        <f>O1349*H1349</f>
        <v>0</v>
      </c>
      <c r="Q1349" s="138">
        <v>2.1000000000000001E-4</v>
      </c>
      <c r="R1349" s="138">
        <f>Q1349*H1349</f>
        <v>6.0479999999999996E-4</v>
      </c>
      <c r="S1349" s="138">
        <v>0</v>
      </c>
      <c r="T1349" s="139">
        <f>S1349*H1349</f>
        <v>0</v>
      </c>
      <c r="AR1349" s="140" t="s">
        <v>361</v>
      </c>
      <c r="AT1349" s="140" t="s">
        <v>720</v>
      </c>
      <c r="AU1349" s="140" t="s">
        <v>92</v>
      </c>
      <c r="AY1349" s="18" t="s">
        <v>146</v>
      </c>
      <c r="BE1349" s="141">
        <f>IF(N1349="základní",J1349,0)</f>
        <v>0</v>
      </c>
      <c r="BF1349" s="141">
        <f>IF(N1349="snížená",J1349,0)</f>
        <v>0</v>
      </c>
      <c r="BG1349" s="141">
        <f>IF(N1349="zákl. přenesená",J1349,0)</f>
        <v>0</v>
      </c>
      <c r="BH1349" s="141">
        <f>IF(N1349="sníž. přenesená",J1349,0)</f>
        <v>0</v>
      </c>
      <c r="BI1349" s="141">
        <f>IF(N1349="nulová",J1349,0)</f>
        <v>0</v>
      </c>
      <c r="BJ1349" s="18" t="s">
        <v>90</v>
      </c>
      <c r="BK1349" s="141">
        <f>ROUND(I1349*H1349,2)</f>
        <v>0</v>
      </c>
      <c r="BL1349" s="18" t="s">
        <v>250</v>
      </c>
      <c r="BM1349" s="140" t="s">
        <v>1889</v>
      </c>
    </row>
    <row r="1350" spans="2:65" s="1" customFormat="1" ht="19.5">
      <c r="B1350" s="34"/>
      <c r="D1350" s="146" t="s">
        <v>157</v>
      </c>
      <c r="F1350" s="147" t="s">
        <v>1191</v>
      </c>
      <c r="I1350" s="144"/>
      <c r="L1350" s="34"/>
      <c r="M1350" s="145"/>
      <c r="T1350" s="55"/>
      <c r="AT1350" s="18" t="s">
        <v>157</v>
      </c>
      <c r="AU1350" s="18" t="s">
        <v>92</v>
      </c>
    </row>
    <row r="1351" spans="2:65" s="12" customFormat="1" ht="11.25">
      <c r="B1351" s="148"/>
      <c r="D1351" s="146" t="s">
        <v>159</v>
      </c>
      <c r="E1351" s="149" t="s">
        <v>44</v>
      </c>
      <c r="F1351" s="150" t="s">
        <v>275</v>
      </c>
      <c r="H1351" s="149" t="s">
        <v>44</v>
      </c>
      <c r="I1351" s="151"/>
      <c r="L1351" s="148"/>
      <c r="M1351" s="152"/>
      <c r="T1351" s="153"/>
      <c r="AT1351" s="149" t="s">
        <v>159</v>
      </c>
      <c r="AU1351" s="149" t="s">
        <v>92</v>
      </c>
      <c r="AV1351" s="12" t="s">
        <v>90</v>
      </c>
      <c r="AW1351" s="12" t="s">
        <v>42</v>
      </c>
      <c r="AX1351" s="12" t="s">
        <v>82</v>
      </c>
      <c r="AY1351" s="149" t="s">
        <v>146</v>
      </c>
    </row>
    <row r="1352" spans="2:65" s="12" customFormat="1" ht="11.25">
      <c r="B1352" s="148"/>
      <c r="D1352" s="146" t="s">
        <v>159</v>
      </c>
      <c r="E1352" s="149" t="s">
        <v>44</v>
      </c>
      <c r="F1352" s="150" t="s">
        <v>1021</v>
      </c>
      <c r="H1352" s="149" t="s">
        <v>44</v>
      </c>
      <c r="I1352" s="151"/>
      <c r="L1352" s="148"/>
      <c r="M1352" s="152"/>
      <c r="T1352" s="153"/>
      <c r="AT1352" s="149" t="s">
        <v>159</v>
      </c>
      <c r="AU1352" s="149" t="s">
        <v>92</v>
      </c>
      <c r="AV1352" s="12" t="s">
        <v>90</v>
      </c>
      <c r="AW1352" s="12" t="s">
        <v>42</v>
      </c>
      <c r="AX1352" s="12" t="s">
        <v>82</v>
      </c>
      <c r="AY1352" s="149" t="s">
        <v>146</v>
      </c>
    </row>
    <row r="1353" spans="2:65" s="13" customFormat="1" ht="11.25">
      <c r="B1353" s="154"/>
      <c r="D1353" s="146" t="s">
        <v>159</v>
      </c>
      <c r="E1353" s="155" t="s">
        <v>44</v>
      </c>
      <c r="F1353" s="156" t="s">
        <v>1883</v>
      </c>
      <c r="H1353" s="157">
        <v>0.8</v>
      </c>
      <c r="I1353" s="158"/>
      <c r="L1353" s="154"/>
      <c r="M1353" s="159"/>
      <c r="T1353" s="160"/>
      <c r="AT1353" s="155" t="s">
        <v>159</v>
      </c>
      <c r="AU1353" s="155" t="s">
        <v>92</v>
      </c>
      <c r="AV1353" s="13" t="s">
        <v>92</v>
      </c>
      <c r="AW1353" s="13" t="s">
        <v>42</v>
      </c>
      <c r="AX1353" s="13" t="s">
        <v>82</v>
      </c>
      <c r="AY1353" s="155" t="s">
        <v>146</v>
      </c>
    </row>
    <row r="1354" spans="2:65" s="13" customFormat="1" ht="11.25">
      <c r="B1354" s="154"/>
      <c r="D1354" s="146" t="s">
        <v>159</v>
      </c>
      <c r="E1354" s="155" t="s">
        <v>44</v>
      </c>
      <c r="F1354" s="156" t="s">
        <v>1884</v>
      </c>
      <c r="H1354" s="157">
        <v>0.8</v>
      </c>
      <c r="I1354" s="158"/>
      <c r="L1354" s="154"/>
      <c r="M1354" s="159"/>
      <c r="T1354" s="160"/>
      <c r="AT1354" s="155" t="s">
        <v>159</v>
      </c>
      <c r="AU1354" s="155" t="s">
        <v>92</v>
      </c>
      <c r="AV1354" s="13" t="s">
        <v>92</v>
      </c>
      <c r="AW1354" s="13" t="s">
        <v>42</v>
      </c>
      <c r="AX1354" s="13" t="s">
        <v>82</v>
      </c>
      <c r="AY1354" s="155" t="s">
        <v>146</v>
      </c>
    </row>
    <row r="1355" spans="2:65" s="13" customFormat="1" ht="11.25">
      <c r="B1355" s="154"/>
      <c r="D1355" s="146" t="s">
        <v>159</v>
      </c>
      <c r="E1355" s="155" t="s">
        <v>44</v>
      </c>
      <c r="F1355" s="156" t="s">
        <v>1885</v>
      </c>
      <c r="H1355" s="157">
        <v>0.8</v>
      </c>
      <c r="I1355" s="158"/>
      <c r="L1355" s="154"/>
      <c r="M1355" s="159"/>
      <c r="T1355" s="160"/>
      <c r="AT1355" s="155" t="s">
        <v>159</v>
      </c>
      <c r="AU1355" s="155" t="s">
        <v>92</v>
      </c>
      <c r="AV1355" s="13" t="s">
        <v>92</v>
      </c>
      <c r="AW1355" s="13" t="s">
        <v>42</v>
      </c>
      <c r="AX1355" s="13" t="s">
        <v>82</v>
      </c>
      <c r="AY1355" s="155" t="s">
        <v>146</v>
      </c>
    </row>
    <row r="1356" spans="2:65" s="14" customFormat="1" ht="11.25">
      <c r="B1356" s="161"/>
      <c r="D1356" s="146" t="s">
        <v>159</v>
      </c>
      <c r="E1356" s="162" t="s">
        <v>44</v>
      </c>
      <c r="F1356" s="163" t="s">
        <v>281</v>
      </c>
      <c r="H1356" s="164">
        <v>2.4000000000000004</v>
      </c>
      <c r="I1356" s="165"/>
      <c r="L1356" s="161"/>
      <c r="M1356" s="166"/>
      <c r="T1356" s="167"/>
      <c r="AT1356" s="162" t="s">
        <v>159</v>
      </c>
      <c r="AU1356" s="162" t="s">
        <v>92</v>
      </c>
      <c r="AV1356" s="14" t="s">
        <v>153</v>
      </c>
      <c r="AW1356" s="14" t="s">
        <v>42</v>
      </c>
      <c r="AX1356" s="14" t="s">
        <v>90</v>
      </c>
      <c r="AY1356" s="162" t="s">
        <v>146</v>
      </c>
    </row>
    <row r="1357" spans="2:65" s="13" customFormat="1" ht="11.25">
      <c r="B1357" s="154"/>
      <c r="D1357" s="146" t="s">
        <v>159</v>
      </c>
      <c r="F1357" s="156" t="s">
        <v>1890</v>
      </c>
      <c r="H1357" s="157">
        <v>2.88</v>
      </c>
      <c r="I1357" s="158"/>
      <c r="L1357" s="154"/>
      <c r="M1357" s="159"/>
      <c r="T1357" s="160"/>
      <c r="AT1357" s="155" t="s">
        <v>159</v>
      </c>
      <c r="AU1357" s="155" t="s">
        <v>92</v>
      </c>
      <c r="AV1357" s="13" t="s">
        <v>92</v>
      </c>
      <c r="AW1357" s="13" t="s">
        <v>4</v>
      </c>
      <c r="AX1357" s="13" t="s">
        <v>90</v>
      </c>
      <c r="AY1357" s="155" t="s">
        <v>146</v>
      </c>
    </row>
    <row r="1358" spans="2:65" s="1" customFormat="1" ht="16.5" customHeight="1">
      <c r="B1358" s="34"/>
      <c r="C1358" s="129" t="s">
        <v>1891</v>
      </c>
      <c r="D1358" s="129" t="s">
        <v>148</v>
      </c>
      <c r="E1358" s="130" t="s">
        <v>1892</v>
      </c>
      <c r="F1358" s="131" t="s">
        <v>1893</v>
      </c>
      <c r="G1358" s="132" t="s">
        <v>192</v>
      </c>
      <c r="H1358" s="133">
        <v>65.349999999999994</v>
      </c>
      <c r="I1358" s="134"/>
      <c r="J1358" s="135">
        <f>ROUND(I1358*H1358,2)</f>
        <v>0</v>
      </c>
      <c r="K1358" s="131" t="s">
        <v>152</v>
      </c>
      <c r="L1358" s="34"/>
      <c r="M1358" s="136" t="s">
        <v>44</v>
      </c>
      <c r="N1358" s="137" t="s">
        <v>53</v>
      </c>
      <c r="P1358" s="138">
        <f>O1358*H1358</f>
        <v>0</v>
      </c>
      <c r="Q1358" s="138">
        <v>0</v>
      </c>
      <c r="R1358" s="138">
        <f>Q1358*H1358</f>
        <v>0</v>
      </c>
      <c r="S1358" s="138">
        <v>0</v>
      </c>
      <c r="T1358" s="139">
        <f>S1358*H1358</f>
        <v>0</v>
      </c>
      <c r="AR1358" s="140" t="s">
        <v>250</v>
      </c>
      <c r="AT1358" s="140" t="s">
        <v>148</v>
      </c>
      <c r="AU1358" s="140" t="s">
        <v>92</v>
      </c>
      <c r="AY1358" s="18" t="s">
        <v>146</v>
      </c>
      <c r="BE1358" s="141">
        <f>IF(N1358="základní",J1358,0)</f>
        <v>0</v>
      </c>
      <c r="BF1358" s="141">
        <f>IF(N1358="snížená",J1358,0)</f>
        <v>0</v>
      </c>
      <c r="BG1358" s="141">
        <f>IF(N1358="zákl. přenesená",J1358,0)</f>
        <v>0</v>
      </c>
      <c r="BH1358" s="141">
        <f>IF(N1358="sníž. přenesená",J1358,0)</f>
        <v>0</v>
      </c>
      <c r="BI1358" s="141">
        <f>IF(N1358="nulová",J1358,0)</f>
        <v>0</v>
      </c>
      <c r="BJ1358" s="18" t="s">
        <v>90</v>
      </c>
      <c r="BK1358" s="141">
        <f>ROUND(I1358*H1358,2)</f>
        <v>0</v>
      </c>
      <c r="BL1358" s="18" t="s">
        <v>250</v>
      </c>
      <c r="BM1358" s="140" t="s">
        <v>1894</v>
      </c>
    </row>
    <row r="1359" spans="2:65" s="1" customFormat="1" ht="11.25">
      <c r="B1359" s="34"/>
      <c r="D1359" s="142" t="s">
        <v>155</v>
      </c>
      <c r="F1359" s="143" t="s">
        <v>1895</v>
      </c>
      <c r="I1359" s="144"/>
      <c r="L1359" s="34"/>
      <c r="M1359" s="145"/>
      <c r="T1359" s="55"/>
      <c r="AT1359" s="18" t="s">
        <v>155</v>
      </c>
      <c r="AU1359" s="18" t="s">
        <v>92</v>
      </c>
    </row>
    <row r="1360" spans="2:65" s="12" customFormat="1" ht="11.25">
      <c r="B1360" s="148"/>
      <c r="D1360" s="146" t="s">
        <v>159</v>
      </c>
      <c r="E1360" s="149" t="s">
        <v>44</v>
      </c>
      <c r="F1360" s="150" t="s">
        <v>275</v>
      </c>
      <c r="H1360" s="149" t="s">
        <v>44</v>
      </c>
      <c r="I1360" s="151"/>
      <c r="L1360" s="148"/>
      <c r="M1360" s="152"/>
      <c r="T1360" s="153"/>
      <c r="AT1360" s="149" t="s">
        <v>159</v>
      </c>
      <c r="AU1360" s="149" t="s">
        <v>92</v>
      </c>
      <c r="AV1360" s="12" t="s">
        <v>90</v>
      </c>
      <c r="AW1360" s="12" t="s">
        <v>42</v>
      </c>
      <c r="AX1360" s="12" t="s">
        <v>82</v>
      </c>
      <c r="AY1360" s="149" t="s">
        <v>146</v>
      </c>
    </row>
    <row r="1361" spans="2:65" s="12" customFormat="1" ht="11.25">
      <c r="B1361" s="148"/>
      <c r="D1361" s="146" t="s">
        <v>159</v>
      </c>
      <c r="E1361" s="149" t="s">
        <v>44</v>
      </c>
      <c r="F1361" s="150" t="s">
        <v>1021</v>
      </c>
      <c r="H1361" s="149" t="s">
        <v>44</v>
      </c>
      <c r="I1361" s="151"/>
      <c r="L1361" s="148"/>
      <c r="M1361" s="152"/>
      <c r="T1361" s="153"/>
      <c r="AT1361" s="149" t="s">
        <v>159</v>
      </c>
      <c r="AU1361" s="149" t="s">
        <v>92</v>
      </c>
      <c r="AV1361" s="12" t="s">
        <v>90</v>
      </c>
      <c r="AW1361" s="12" t="s">
        <v>42</v>
      </c>
      <c r="AX1361" s="12" t="s">
        <v>82</v>
      </c>
      <c r="AY1361" s="149" t="s">
        <v>146</v>
      </c>
    </row>
    <row r="1362" spans="2:65" s="13" customFormat="1" ht="11.25">
      <c r="B1362" s="154"/>
      <c r="D1362" s="146" t="s">
        <v>159</v>
      </c>
      <c r="E1362" s="155" t="s">
        <v>44</v>
      </c>
      <c r="F1362" s="156" t="s">
        <v>633</v>
      </c>
      <c r="H1362" s="157">
        <v>17.95</v>
      </c>
      <c r="I1362" s="158"/>
      <c r="L1362" s="154"/>
      <c r="M1362" s="159"/>
      <c r="T1362" s="160"/>
      <c r="AT1362" s="155" t="s">
        <v>159</v>
      </c>
      <c r="AU1362" s="155" t="s">
        <v>92</v>
      </c>
      <c r="AV1362" s="13" t="s">
        <v>92</v>
      </c>
      <c r="AW1362" s="13" t="s">
        <v>42</v>
      </c>
      <c r="AX1362" s="13" t="s">
        <v>82</v>
      </c>
      <c r="AY1362" s="155" t="s">
        <v>146</v>
      </c>
    </row>
    <row r="1363" spans="2:65" s="13" customFormat="1" ht="11.25">
      <c r="B1363" s="154"/>
      <c r="D1363" s="146" t="s">
        <v>159</v>
      </c>
      <c r="E1363" s="155" t="s">
        <v>44</v>
      </c>
      <c r="F1363" s="156" t="s">
        <v>634</v>
      </c>
      <c r="H1363" s="157">
        <v>16.649999999999999</v>
      </c>
      <c r="I1363" s="158"/>
      <c r="L1363" s="154"/>
      <c r="M1363" s="159"/>
      <c r="T1363" s="160"/>
      <c r="AT1363" s="155" t="s">
        <v>159</v>
      </c>
      <c r="AU1363" s="155" t="s">
        <v>92</v>
      </c>
      <c r="AV1363" s="13" t="s">
        <v>92</v>
      </c>
      <c r="AW1363" s="13" t="s">
        <v>42</v>
      </c>
      <c r="AX1363" s="13" t="s">
        <v>82</v>
      </c>
      <c r="AY1363" s="155" t="s">
        <v>146</v>
      </c>
    </row>
    <row r="1364" spans="2:65" s="13" customFormat="1" ht="11.25">
      <c r="B1364" s="154"/>
      <c r="D1364" s="146" t="s">
        <v>159</v>
      </c>
      <c r="E1364" s="155" t="s">
        <v>44</v>
      </c>
      <c r="F1364" s="156" t="s">
        <v>635</v>
      </c>
      <c r="H1364" s="157">
        <v>30.75</v>
      </c>
      <c r="I1364" s="158"/>
      <c r="L1364" s="154"/>
      <c r="M1364" s="159"/>
      <c r="T1364" s="160"/>
      <c r="AT1364" s="155" t="s">
        <v>159</v>
      </c>
      <c r="AU1364" s="155" t="s">
        <v>92</v>
      </c>
      <c r="AV1364" s="13" t="s">
        <v>92</v>
      </c>
      <c r="AW1364" s="13" t="s">
        <v>42</v>
      </c>
      <c r="AX1364" s="13" t="s">
        <v>82</v>
      </c>
      <c r="AY1364" s="155" t="s">
        <v>146</v>
      </c>
    </row>
    <row r="1365" spans="2:65" s="14" customFormat="1" ht="11.25">
      <c r="B1365" s="161"/>
      <c r="D1365" s="146" t="s">
        <v>159</v>
      </c>
      <c r="E1365" s="162" t="s">
        <v>44</v>
      </c>
      <c r="F1365" s="163" t="s">
        <v>281</v>
      </c>
      <c r="H1365" s="164">
        <v>65.349999999999994</v>
      </c>
      <c r="I1365" s="165"/>
      <c r="L1365" s="161"/>
      <c r="M1365" s="166"/>
      <c r="T1365" s="167"/>
      <c r="AT1365" s="162" t="s">
        <v>159</v>
      </c>
      <c r="AU1365" s="162" t="s">
        <v>92</v>
      </c>
      <c r="AV1365" s="14" t="s">
        <v>153</v>
      </c>
      <c r="AW1365" s="14" t="s">
        <v>42</v>
      </c>
      <c r="AX1365" s="14" t="s">
        <v>90</v>
      </c>
      <c r="AY1365" s="162" t="s">
        <v>146</v>
      </c>
    </row>
    <row r="1366" spans="2:65" s="1" customFormat="1" ht="24.2" customHeight="1">
      <c r="B1366" s="34"/>
      <c r="C1366" s="129" t="s">
        <v>1896</v>
      </c>
      <c r="D1366" s="129" t="s">
        <v>148</v>
      </c>
      <c r="E1366" s="130" t="s">
        <v>1897</v>
      </c>
      <c r="F1366" s="131" t="s">
        <v>1898</v>
      </c>
      <c r="G1366" s="132" t="s">
        <v>295</v>
      </c>
      <c r="H1366" s="133">
        <v>0.70599999999999996</v>
      </c>
      <c r="I1366" s="134"/>
      <c r="J1366" s="135">
        <f>ROUND(I1366*H1366,2)</f>
        <v>0</v>
      </c>
      <c r="K1366" s="131" t="s">
        <v>152</v>
      </c>
      <c r="L1366" s="34"/>
      <c r="M1366" s="136" t="s">
        <v>44</v>
      </c>
      <c r="N1366" s="137" t="s">
        <v>53</v>
      </c>
      <c r="P1366" s="138">
        <f>O1366*H1366</f>
        <v>0</v>
      </c>
      <c r="Q1366" s="138">
        <v>0</v>
      </c>
      <c r="R1366" s="138">
        <f>Q1366*H1366</f>
        <v>0</v>
      </c>
      <c r="S1366" s="138">
        <v>0</v>
      </c>
      <c r="T1366" s="139">
        <f>S1366*H1366</f>
        <v>0</v>
      </c>
      <c r="AR1366" s="140" t="s">
        <v>250</v>
      </c>
      <c r="AT1366" s="140" t="s">
        <v>148</v>
      </c>
      <c r="AU1366" s="140" t="s">
        <v>92</v>
      </c>
      <c r="AY1366" s="18" t="s">
        <v>146</v>
      </c>
      <c r="BE1366" s="141">
        <f>IF(N1366="základní",J1366,0)</f>
        <v>0</v>
      </c>
      <c r="BF1366" s="141">
        <f>IF(N1366="snížená",J1366,0)</f>
        <v>0</v>
      </c>
      <c r="BG1366" s="141">
        <f>IF(N1366="zákl. přenesená",J1366,0)</f>
        <v>0</v>
      </c>
      <c r="BH1366" s="141">
        <f>IF(N1366="sníž. přenesená",J1366,0)</f>
        <v>0</v>
      </c>
      <c r="BI1366" s="141">
        <f>IF(N1366="nulová",J1366,0)</f>
        <v>0</v>
      </c>
      <c r="BJ1366" s="18" t="s">
        <v>90</v>
      </c>
      <c r="BK1366" s="141">
        <f>ROUND(I1366*H1366,2)</f>
        <v>0</v>
      </c>
      <c r="BL1366" s="18" t="s">
        <v>250</v>
      </c>
      <c r="BM1366" s="140" t="s">
        <v>1899</v>
      </c>
    </row>
    <row r="1367" spans="2:65" s="1" customFormat="1" ht="11.25">
      <c r="B1367" s="34"/>
      <c r="D1367" s="142" t="s">
        <v>155</v>
      </c>
      <c r="F1367" s="143" t="s">
        <v>1900</v>
      </c>
      <c r="I1367" s="144"/>
      <c r="L1367" s="34"/>
      <c r="M1367" s="145"/>
      <c r="T1367" s="55"/>
      <c r="AT1367" s="18" t="s">
        <v>155</v>
      </c>
      <c r="AU1367" s="18" t="s">
        <v>92</v>
      </c>
    </row>
    <row r="1368" spans="2:65" s="11" customFormat="1" ht="22.9" customHeight="1">
      <c r="B1368" s="117"/>
      <c r="D1368" s="118" t="s">
        <v>81</v>
      </c>
      <c r="E1368" s="127" t="s">
        <v>636</v>
      </c>
      <c r="F1368" s="127" t="s">
        <v>637</v>
      </c>
      <c r="I1368" s="120"/>
      <c r="J1368" s="128">
        <f>BK1368</f>
        <v>0</v>
      </c>
      <c r="L1368" s="117"/>
      <c r="M1368" s="122"/>
      <c r="P1368" s="123">
        <f>SUM(P1369:P1466)</f>
        <v>0</v>
      </c>
      <c r="R1368" s="123">
        <f>SUM(R1369:R1466)</f>
        <v>0.33373480000000005</v>
      </c>
      <c r="T1368" s="124">
        <f>SUM(T1369:T1466)</f>
        <v>0</v>
      </c>
      <c r="AR1368" s="118" t="s">
        <v>92</v>
      </c>
      <c r="AT1368" s="125" t="s">
        <v>81</v>
      </c>
      <c r="AU1368" s="125" t="s">
        <v>90</v>
      </c>
      <c r="AY1368" s="118" t="s">
        <v>146</v>
      </c>
      <c r="BK1368" s="126">
        <f>SUM(BK1369:BK1466)</f>
        <v>0</v>
      </c>
    </row>
    <row r="1369" spans="2:65" s="1" customFormat="1" ht="16.5" customHeight="1">
      <c r="B1369" s="34"/>
      <c r="C1369" s="129" t="s">
        <v>1901</v>
      </c>
      <c r="D1369" s="129" t="s">
        <v>148</v>
      </c>
      <c r="E1369" s="130" t="s">
        <v>1902</v>
      </c>
      <c r="F1369" s="131" t="s">
        <v>1903</v>
      </c>
      <c r="G1369" s="132" t="s">
        <v>151</v>
      </c>
      <c r="H1369" s="133">
        <v>11.42</v>
      </c>
      <c r="I1369" s="134"/>
      <c r="J1369" s="135">
        <f>ROUND(I1369*H1369,2)</f>
        <v>0</v>
      </c>
      <c r="K1369" s="131" t="s">
        <v>152</v>
      </c>
      <c r="L1369" s="34"/>
      <c r="M1369" s="136" t="s">
        <v>44</v>
      </c>
      <c r="N1369" s="137" t="s">
        <v>53</v>
      </c>
      <c r="P1369" s="138">
        <f>O1369*H1369</f>
        <v>0</v>
      </c>
      <c r="Q1369" s="138">
        <v>2.9999999999999997E-4</v>
      </c>
      <c r="R1369" s="138">
        <f>Q1369*H1369</f>
        <v>3.4259999999999998E-3</v>
      </c>
      <c r="S1369" s="138">
        <v>0</v>
      </c>
      <c r="T1369" s="139">
        <f>S1369*H1369</f>
        <v>0</v>
      </c>
      <c r="AR1369" s="140" t="s">
        <v>250</v>
      </c>
      <c r="AT1369" s="140" t="s">
        <v>148</v>
      </c>
      <c r="AU1369" s="140" t="s">
        <v>92</v>
      </c>
      <c r="AY1369" s="18" t="s">
        <v>146</v>
      </c>
      <c r="BE1369" s="141">
        <f>IF(N1369="základní",J1369,0)</f>
        <v>0</v>
      </c>
      <c r="BF1369" s="141">
        <f>IF(N1369="snížená",J1369,0)</f>
        <v>0</v>
      </c>
      <c r="BG1369" s="141">
        <f>IF(N1369="zákl. přenesená",J1369,0)</f>
        <v>0</v>
      </c>
      <c r="BH1369" s="141">
        <f>IF(N1369="sníž. přenesená",J1369,0)</f>
        <v>0</v>
      </c>
      <c r="BI1369" s="141">
        <f>IF(N1369="nulová",J1369,0)</f>
        <v>0</v>
      </c>
      <c r="BJ1369" s="18" t="s">
        <v>90</v>
      </c>
      <c r="BK1369" s="141">
        <f>ROUND(I1369*H1369,2)</f>
        <v>0</v>
      </c>
      <c r="BL1369" s="18" t="s">
        <v>250</v>
      </c>
      <c r="BM1369" s="140" t="s">
        <v>1904</v>
      </c>
    </row>
    <row r="1370" spans="2:65" s="1" customFormat="1" ht="11.25">
      <c r="B1370" s="34"/>
      <c r="D1370" s="142" t="s">
        <v>155</v>
      </c>
      <c r="F1370" s="143" t="s">
        <v>1905</v>
      </c>
      <c r="I1370" s="144"/>
      <c r="L1370" s="34"/>
      <c r="M1370" s="145"/>
      <c r="T1370" s="55"/>
      <c r="AT1370" s="18" t="s">
        <v>155</v>
      </c>
      <c r="AU1370" s="18" t="s">
        <v>92</v>
      </c>
    </row>
    <row r="1371" spans="2:65" s="12" customFormat="1" ht="11.25">
      <c r="B1371" s="148"/>
      <c r="D1371" s="146" t="s">
        <v>159</v>
      </c>
      <c r="E1371" s="149" t="s">
        <v>44</v>
      </c>
      <c r="F1371" s="150" t="s">
        <v>275</v>
      </c>
      <c r="H1371" s="149" t="s">
        <v>44</v>
      </c>
      <c r="I1371" s="151"/>
      <c r="L1371" s="148"/>
      <c r="M1371" s="152"/>
      <c r="T1371" s="153"/>
      <c r="AT1371" s="149" t="s">
        <v>159</v>
      </c>
      <c r="AU1371" s="149" t="s">
        <v>92</v>
      </c>
      <c r="AV1371" s="12" t="s">
        <v>90</v>
      </c>
      <c r="AW1371" s="12" t="s">
        <v>42</v>
      </c>
      <c r="AX1371" s="12" t="s">
        <v>82</v>
      </c>
      <c r="AY1371" s="149" t="s">
        <v>146</v>
      </c>
    </row>
    <row r="1372" spans="2:65" s="12" customFormat="1" ht="11.25">
      <c r="B1372" s="148"/>
      <c r="D1372" s="146" t="s">
        <v>159</v>
      </c>
      <c r="E1372" s="149" t="s">
        <v>44</v>
      </c>
      <c r="F1372" s="150" t="s">
        <v>276</v>
      </c>
      <c r="H1372" s="149" t="s">
        <v>44</v>
      </c>
      <c r="I1372" s="151"/>
      <c r="L1372" s="148"/>
      <c r="M1372" s="152"/>
      <c r="T1372" s="153"/>
      <c r="AT1372" s="149" t="s">
        <v>159</v>
      </c>
      <c r="AU1372" s="149" t="s">
        <v>92</v>
      </c>
      <c r="AV1372" s="12" t="s">
        <v>90</v>
      </c>
      <c r="AW1372" s="12" t="s">
        <v>42</v>
      </c>
      <c r="AX1372" s="12" t="s">
        <v>82</v>
      </c>
      <c r="AY1372" s="149" t="s">
        <v>146</v>
      </c>
    </row>
    <row r="1373" spans="2:65" s="13" customFormat="1" ht="11.25">
      <c r="B1373" s="154"/>
      <c r="D1373" s="146" t="s">
        <v>159</v>
      </c>
      <c r="E1373" s="155" t="s">
        <v>44</v>
      </c>
      <c r="F1373" s="156" t="s">
        <v>643</v>
      </c>
      <c r="H1373" s="157">
        <v>3.9</v>
      </c>
      <c r="I1373" s="158"/>
      <c r="L1373" s="154"/>
      <c r="M1373" s="159"/>
      <c r="T1373" s="160"/>
      <c r="AT1373" s="155" t="s">
        <v>159</v>
      </c>
      <c r="AU1373" s="155" t="s">
        <v>92</v>
      </c>
      <c r="AV1373" s="13" t="s">
        <v>92</v>
      </c>
      <c r="AW1373" s="13" t="s">
        <v>42</v>
      </c>
      <c r="AX1373" s="13" t="s">
        <v>82</v>
      </c>
      <c r="AY1373" s="155" t="s">
        <v>146</v>
      </c>
    </row>
    <row r="1374" spans="2:65" s="13" customFormat="1" ht="11.25">
      <c r="B1374" s="154"/>
      <c r="D1374" s="146" t="s">
        <v>159</v>
      </c>
      <c r="E1374" s="155" t="s">
        <v>44</v>
      </c>
      <c r="F1374" s="156" t="s">
        <v>644</v>
      </c>
      <c r="H1374" s="157">
        <v>2.08</v>
      </c>
      <c r="I1374" s="158"/>
      <c r="L1374" s="154"/>
      <c r="M1374" s="159"/>
      <c r="T1374" s="160"/>
      <c r="AT1374" s="155" t="s">
        <v>159</v>
      </c>
      <c r="AU1374" s="155" t="s">
        <v>92</v>
      </c>
      <c r="AV1374" s="13" t="s">
        <v>92</v>
      </c>
      <c r="AW1374" s="13" t="s">
        <v>42</v>
      </c>
      <c r="AX1374" s="13" t="s">
        <v>82</v>
      </c>
      <c r="AY1374" s="155" t="s">
        <v>146</v>
      </c>
    </row>
    <row r="1375" spans="2:65" s="13" customFormat="1" ht="11.25">
      <c r="B1375" s="154"/>
      <c r="D1375" s="146" t="s">
        <v>159</v>
      </c>
      <c r="E1375" s="155" t="s">
        <v>44</v>
      </c>
      <c r="F1375" s="156" t="s">
        <v>645</v>
      </c>
      <c r="H1375" s="157">
        <v>2.8</v>
      </c>
      <c r="I1375" s="158"/>
      <c r="L1375" s="154"/>
      <c r="M1375" s="159"/>
      <c r="T1375" s="160"/>
      <c r="AT1375" s="155" t="s">
        <v>159</v>
      </c>
      <c r="AU1375" s="155" t="s">
        <v>92</v>
      </c>
      <c r="AV1375" s="13" t="s">
        <v>92</v>
      </c>
      <c r="AW1375" s="13" t="s">
        <v>42</v>
      </c>
      <c r="AX1375" s="13" t="s">
        <v>82</v>
      </c>
      <c r="AY1375" s="155" t="s">
        <v>146</v>
      </c>
    </row>
    <row r="1376" spans="2:65" s="13" customFormat="1" ht="11.25">
      <c r="B1376" s="154"/>
      <c r="D1376" s="146" t="s">
        <v>159</v>
      </c>
      <c r="E1376" s="155" t="s">
        <v>44</v>
      </c>
      <c r="F1376" s="156" t="s">
        <v>646</v>
      </c>
      <c r="H1376" s="157">
        <v>2.64</v>
      </c>
      <c r="I1376" s="158"/>
      <c r="L1376" s="154"/>
      <c r="M1376" s="159"/>
      <c r="T1376" s="160"/>
      <c r="AT1376" s="155" t="s">
        <v>159</v>
      </c>
      <c r="AU1376" s="155" t="s">
        <v>92</v>
      </c>
      <c r="AV1376" s="13" t="s">
        <v>92</v>
      </c>
      <c r="AW1376" s="13" t="s">
        <v>42</v>
      </c>
      <c r="AX1376" s="13" t="s">
        <v>82</v>
      </c>
      <c r="AY1376" s="155" t="s">
        <v>146</v>
      </c>
    </row>
    <row r="1377" spans="2:65" s="14" customFormat="1" ht="11.25">
      <c r="B1377" s="161"/>
      <c r="D1377" s="146" t="s">
        <v>159</v>
      </c>
      <c r="E1377" s="162" t="s">
        <v>44</v>
      </c>
      <c r="F1377" s="163" t="s">
        <v>281</v>
      </c>
      <c r="H1377" s="164">
        <v>11.420000000000002</v>
      </c>
      <c r="I1377" s="165"/>
      <c r="L1377" s="161"/>
      <c r="M1377" s="166"/>
      <c r="T1377" s="167"/>
      <c r="AT1377" s="162" t="s">
        <v>159</v>
      </c>
      <c r="AU1377" s="162" t="s">
        <v>92</v>
      </c>
      <c r="AV1377" s="14" t="s">
        <v>153</v>
      </c>
      <c r="AW1377" s="14" t="s">
        <v>42</v>
      </c>
      <c r="AX1377" s="14" t="s">
        <v>90</v>
      </c>
      <c r="AY1377" s="162" t="s">
        <v>146</v>
      </c>
    </row>
    <row r="1378" spans="2:65" s="1" customFormat="1" ht="16.5" customHeight="1">
      <c r="B1378" s="34"/>
      <c r="C1378" s="129" t="s">
        <v>1906</v>
      </c>
      <c r="D1378" s="129" t="s">
        <v>148</v>
      </c>
      <c r="E1378" s="130" t="s">
        <v>1907</v>
      </c>
      <c r="F1378" s="131" t="s">
        <v>1908</v>
      </c>
      <c r="G1378" s="132" t="s">
        <v>151</v>
      </c>
      <c r="H1378" s="133">
        <v>0.6</v>
      </c>
      <c r="I1378" s="134"/>
      <c r="J1378" s="135">
        <f>ROUND(I1378*H1378,2)</f>
        <v>0</v>
      </c>
      <c r="K1378" s="131" t="s">
        <v>152</v>
      </c>
      <c r="L1378" s="34"/>
      <c r="M1378" s="136" t="s">
        <v>44</v>
      </c>
      <c r="N1378" s="137" t="s">
        <v>53</v>
      </c>
      <c r="P1378" s="138">
        <f>O1378*H1378</f>
        <v>0</v>
      </c>
      <c r="Q1378" s="138">
        <v>1.5E-3</v>
      </c>
      <c r="R1378" s="138">
        <f>Q1378*H1378</f>
        <v>8.9999999999999998E-4</v>
      </c>
      <c r="S1378" s="138">
        <v>0</v>
      </c>
      <c r="T1378" s="139">
        <f>S1378*H1378</f>
        <v>0</v>
      </c>
      <c r="AR1378" s="140" t="s">
        <v>250</v>
      </c>
      <c r="AT1378" s="140" t="s">
        <v>148</v>
      </c>
      <c r="AU1378" s="140" t="s">
        <v>92</v>
      </c>
      <c r="AY1378" s="18" t="s">
        <v>146</v>
      </c>
      <c r="BE1378" s="141">
        <f>IF(N1378="základní",J1378,0)</f>
        <v>0</v>
      </c>
      <c r="BF1378" s="141">
        <f>IF(N1378="snížená",J1378,0)</f>
        <v>0</v>
      </c>
      <c r="BG1378" s="141">
        <f>IF(N1378="zákl. přenesená",J1378,0)</f>
        <v>0</v>
      </c>
      <c r="BH1378" s="141">
        <f>IF(N1378="sníž. přenesená",J1378,0)</f>
        <v>0</v>
      </c>
      <c r="BI1378" s="141">
        <f>IF(N1378="nulová",J1378,0)</f>
        <v>0</v>
      </c>
      <c r="BJ1378" s="18" t="s">
        <v>90</v>
      </c>
      <c r="BK1378" s="141">
        <f>ROUND(I1378*H1378,2)</f>
        <v>0</v>
      </c>
      <c r="BL1378" s="18" t="s">
        <v>250</v>
      </c>
      <c r="BM1378" s="140" t="s">
        <v>1909</v>
      </c>
    </row>
    <row r="1379" spans="2:65" s="1" customFormat="1" ht="11.25">
      <c r="B1379" s="34"/>
      <c r="D1379" s="142" t="s">
        <v>155</v>
      </c>
      <c r="F1379" s="143" t="s">
        <v>1910</v>
      </c>
      <c r="I1379" s="144"/>
      <c r="L1379" s="34"/>
      <c r="M1379" s="145"/>
      <c r="T1379" s="55"/>
      <c r="AT1379" s="18" t="s">
        <v>155</v>
      </c>
      <c r="AU1379" s="18" t="s">
        <v>92</v>
      </c>
    </row>
    <row r="1380" spans="2:65" s="12" customFormat="1" ht="11.25">
      <c r="B1380" s="148"/>
      <c r="D1380" s="146" t="s">
        <v>159</v>
      </c>
      <c r="E1380" s="149" t="s">
        <v>44</v>
      </c>
      <c r="F1380" s="150" t="s">
        <v>275</v>
      </c>
      <c r="H1380" s="149" t="s">
        <v>44</v>
      </c>
      <c r="I1380" s="151"/>
      <c r="L1380" s="148"/>
      <c r="M1380" s="152"/>
      <c r="T1380" s="153"/>
      <c r="AT1380" s="149" t="s">
        <v>159</v>
      </c>
      <c r="AU1380" s="149" t="s">
        <v>92</v>
      </c>
      <c r="AV1380" s="12" t="s">
        <v>90</v>
      </c>
      <c r="AW1380" s="12" t="s">
        <v>42</v>
      </c>
      <c r="AX1380" s="12" t="s">
        <v>82</v>
      </c>
      <c r="AY1380" s="149" t="s">
        <v>146</v>
      </c>
    </row>
    <row r="1381" spans="2:65" s="12" customFormat="1" ht="11.25">
      <c r="B1381" s="148"/>
      <c r="D1381" s="146" t="s">
        <v>159</v>
      </c>
      <c r="E1381" s="149" t="s">
        <v>44</v>
      </c>
      <c r="F1381" s="150" t="s">
        <v>1911</v>
      </c>
      <c r="H1381" s="149" t="s">
        <v>44</v>
      </c>
      <c r="I1381" s="151"/>
      <c r="L1381" s="148"/>
      <c r="M1381" s="152"/>
      <c r="T1381" s="153"/>
      <c r="AT1381" s="149" t="s">
        <v>159</v>
      </c>
      <c r="AU1381" s="149" t="s">
        <v>92</v>
      </c>
      <c r="AV1381" s="12" t="s">
        <v>90</v>
      </c>
      <c r="AW1381" s="12" t="s">
        <v>42</v>
      </c>
      <c r="AX1381" s="12" t="s">
        <v>82</v>
      </c>
      <c r="AY1381" s="149" t="s">
        <v>146</v>
      </c>
    </row>
    <row r="1382" spans="2:65" s="13" customFormat="1" ht="11.25">
      <c r="B1382" s="154"/>
      <c r="D1382" s="146" t="s">
        <v>159</v>
      </c>
      <c r="E1382" s="155" t="s">
        <v>44</v>
      </c>
      <c r="F1382" s="156" t="s">
        <v>1912</v>
      </c>
      <c r="H1382" s="157">
        <v>0.15</v>
      </c>
      <c r="I1382" s="158"/>
      <c r="L1382" s="154"/>
      <c r="M1382" s="159"/>
      <c r="T1382" s="160"/>
      <c r="AT1382" s="155" t="s">
        <v>159</v>
      </c>
      <c r="AU1382" s="155" t="s">
        <v>92</v>
      </c>
      <c r="AV1382" s="13" t="s">
        <v>92</v>
      </c>
      <c r="AW1382" s="13" t="s">
        <v>42</v>
      </c>
      <c r="AX1382" s="13" t="s">
        <v>82</v>
      </c>
      <c r="AY1382" s="155" t="s">
        <v>146</v>
      </c>
    </row>
    <row r="1383" spans="2:65" s="13" customFormat="1" ht="11.25">
      <c r="B1383" s="154"/>
      <c r="D1383" s="146" t="s">
        <v>159</v>
      </c>
      <c r="E1383" s="155" t="s">
        <v>44</v>
      </c>
      <c r="F1383" s="156" t="s">
        <v>1913</v>
      </c>
      <c r="H1383" s="157">
        <v>0.15</v>
      </c>
      <c r="I1383" s="158"/>
      <c r="L1383" s="154"/>
      <c r="M1383" s="159"/>
      <c r="T1383" s="160"/>
      <c r="AT1383" s="155" t="s">
        <v>159</v>
      </c>
      <c r="AU1383" s="155" t="s">
        <v>92</v>
      </c>
      <c r="AV1383" s="13" t="s">
        <v>92</v>
      </c>
      <c r="AW1383" s="13" t="s">
        <v>42</v>
      </c>
      <c r="AX1383" s="13" t="s">
        <v>82</v>
      </c>
      <c r="AY1383" s="155" t="s">
        <v>146</v>
      </c>
    </row>
    <row r="1384" spans="2:65" s="13" customFormat="1" ht="11.25">
      <c r="B1384" s="154"/>
      <c r="D1384" s="146" t="s">
        <v>159</v>
      </c>
      <c r="E1384" s="155" t="s">
        <v>44</v>
      </c>
      <c r="F1384" s="156" t="s">
        <v>1914</v>
      </c>
      <c r="H1384" s="157">
        <v>0.15</v>
      </c>
      <c r="I1384" s="158"/>
      <c r="L1384" s="154"/>
      <c r="M1384" s="159"/>
      <c r="T1384" s="160"/>
      <c r="AT1384" s="155" t="s">
        <v>159</v>
      </c>
      <c r="AU1384" s="155" t="s">
        <v>92</v>
      </c>
      <c r="AV1384" s="13" t="s">
        <v>92</v>
      </c>
      <c r="AW1384" s="13" t="s">
        <v>42</v>
      </c>
      <c r="AX1384" s="13" t="s">
        <v>82</v>
      </c>
      <c r="AY1384" s="155" t="s">
        <v>146</v>
      </c>
    </row>
    <row r="1385" spans="2:65" s="13" customFormat="1" ht="11.25">
      <c r="B1385" s="154"/>
      <c r="D1385" s="146" t="s">
        <v>159</v>
      </c>
      <c r="E1385" s="155" t="s">
        <v>44</v>
      </c>
      <c r="F1385" s="156" t="s">
        <v>1915</v>
      </c>
      <c r="H1385" s="157">
        <v>0.15</v>
      </c>
      <c r="I1385" s="158"/>
      <c r="L1385" s="154"/>
      <c r="M1385" s="159"/>
      <c r="T1385" s="160"/>
      <c r="AT1385" s="155" t="s">
        <v>159</v>
      </c>
      <c r="AU1385" s="155" t="s">
        <v>92</v>
      </c>
      <c r="AV1385" s="13" t="s">
        <v>92</v>
      </c>
      <c r="AW1385" s="13" t="s">
        <v>42</v>
      </c>
      <c r="AX1385" s="13" t="s">
        <v>82</v>
      </c>
      <c r="AY1385" s="155" t="s">
        <v>146</v>
      </c>
    </row>
    <row r="1386" spans="2:65" s="14" customFormat="1" ht="11.25">
      <c r="B1386" s="161"/>
      <c r="D1386" s="146" t="s">
        <v>159</v>
      </c>
      <c r="E1386" s="162" t="s">
        <v>44</v>
      </c>
      <c r="F1386" s="163" t="s">
        <v>281</v>
      </c>
      <c r="H1386" s="164">
        <v>0.6</v>
      </c>
      <c r="I1386" s="165"/>
      <c r="L1386" s="161"/>
      <c r="M1386" s="166"/>
      <c r="T1386" s="167"/>
      <c r="AT1386" s="162" t="s">
        <v>159</v>
      </c>
      <c r="AU1386" s="162" t="s">
        <v>92</v>
      </c>
      <c r="AV1386" s="14" t="s">
        <v>153</v>
      </c>
      <c r="AW1386" s="14" t="s">
        <v>42</v>
      </c>
      <c r="AX1386" s="14" t="s">
        <v>90</v>
      </c>
      <c r="AY1386" s="162" t="s">
        <v>146</v>
      </c>
    </row>
    <row r="1387" spans="2:65" s="1" customFormat="1" ht="21.75" customHeight="1">
      <c r="B1387" s="34"/>
      <c r="C1387" s="129" t="s">
        <v>1916</v>
      </c>
      <c r="D1387" s="129" t="s">
        <v>148</v>
      </c>
      <c r="E1387" s="130" t="s">
        <v>1917</v>
      </c>
      <c r="F1387" s="131" t="s">
        <v>1918</v>
      </c>
      <c r="G1387" s="132" t="s">
        <v>151</v>
      </c>
      <c r="H1387" s="133">
        <v>11.42</v>
      </c>
      <c r="I1387" s="134"/>
      <c r="J1387" s="135">
        <f>ROUND(I1387*H1387,2)</f>
        <v>0</v>
      </c>
      <c r="K1387" s="131" t="s">
        <v>152</v>
      </c>
      <c r="L1387" s="34"/>
      <c r="M1387" s="136" t="s">
        <v>44</v>
      </c>
      <c r="N1387" s="137" t="s">
        <v>53</v>
      </c>
      <c r="P1387" s="138">
        <f>O1387*H1387</f>
        <v>0</v>
      </c>
      <c r="Q1387" s="138">
        <v>4.4999999999999997E-3</v>
      </c>
      <c r="R1387" s="138">
        <f>Q1387*H1387</f>
        <v>5.1389999999999998E-2</v>
      </c>
      <c r="S1387" s="138">
        <v>0</v>
      </c>
      <c r="T1387" s="139">
        <f>S1387*H1387</f>
        <v>0</v>
      </c>
      <c r="AR1387" s="140" t="s">
        <v>250</v>
      </c>
      <c r="AT1387" s="140" t="s">
        <v>148</v>
      </c>
      <c r="AU1387" s="140" t="s">
        <v>92</v>
      </c>
      <c r="AY1387" s="18" t="s">
        <v>146</v>
      </c>
      <c r="BE1387" s="141">
        <f>IF(N1387="základní",J1387,0)</f>
        <v>0</v>
      </c>
      <c r="BF1387" s="141">
        <f>IF(N1387="snížená",J1387,0)</f>
        <v>0</v>
      </c>
      <c r="BG1387" s="141">
        <f>IF(N1387="zákl. přenesená",J1387,0)</f>
        <v>0</v>
      </c>
      <c r="BH1387" s="141">
        <f>IF(N1387="sníž. přenesená",J1387,0)</f>
        <v>0</v>
      </c>
      <c r="BI1387" s="141">
        <f>IF(N1387="nulová",J1387,0)</f>
        <v>0</v>
      </c>
      <c r="BJ1387" s="18" t="s">
        <v>90</v>
      </c>
      <c r="BK1387" s="141">
        <f>ROUND(I1387*H1387,2)</f>
        <v>0</v>
      </c>
      <c r="BL1387" s="18" t="s">
        <v>250</v>
      </c>
      <c r="BM1387" s="140" t="s">
        <v>1919</v>
      </c>
    </row>
    <row r="1388" spans="2:65" s="1" customFormat="1" ht="11.25">
      <c r="B1388" s="34"/>
      <c r="D1388" s="142" t="s">
        <v>155</v>
      </c>
      <c r="F1388" s="143" t="s">
        <v>1920</v>
      </c>
      <c r="I1388" s="144"/>
      <c r="L1388" s="34"/>
      <c r="M1388" s="145"/>
      <c r="T1388" s="55"/>
      <c r="AT1388" s="18" t="s">
        <v>155</v>
      </c>
      <c r="AU1388" s="18" t="s">
        <v>92</v>
      </c>
    </row>
    <row r="1389" spans="2:65" s="12" customFormat="1" ht="11.25">
      <c r="B1389" s="148"/>
      <c r="D1389" s="146" t="s">
        <v>159</v>
      </c>
      <c r="E1389" s="149" t="s">
        <v>44</v>
      </c>
      <c r="F1389" s="150" t="s">
        <v>275</v>
      </c>
      <c r="H1389" s="149" t="s">
        <v>44</v>
      </c>
      <c r="I1389" s="151"/>
      <c r="L1389" s="148"/>
      <c r="M1389" s="152"/>
      <c r="T1389" s="153"/>
      <c r="AT1389" s="149" t="s">
        <v>159</v>
      </c>
      <c r="AU1389" s="149" t="s">
        <v>92</v>
      </c>
      <c r="AV1389" s="12" t="s">
        <v>90</v>
      </c>
      <c r="AW1389" s="12" t="s">
        <v>42</v>
      </c>
      <c r="AX1389" s="12" t="s">
        <v>82</v>
      </c>
      <c r="AY1389" s="149" t="s">
        <v>146</v>
      </c>
    </row>
    <row r="1390" spans="2:65" s="12" customFormat="1" ht="11.25">
      <c r="B1390" s="148"/>
      <c r="D1390" s="146" t="s">
        <v>159</v>
      </c>
      <c r="E1390" s="149" t="s">
        <v>44</v>
      </c>
      <c r="F1390" s="150" t="s">
        <v>276</v>
      </c>
      <c r="H1390" s="149" t="s">
        <v>44</v>
      </c>
      <c r="I1390" s="151"/>
      <c r="L1390" s="148"/>
      <c r="M1390" s="152"/>
      <c r="T1390" s="153"/>
      <c r="AT1390" s="149" t="s">
        <v>159</v>
      </c>
      <c r="AU1390" s="149" t="s">
        <v>92</v>
      </c>
      <c r="AV1390" s="12" t="s">
        <v>90</v>
      </c>
      <c r="AW1390" s="12" t="s">
        <v>42</v>
      </c>
      <c r="AX1390" s="12" t="s">
        <v>82</v>
      </c>
      <c r="AY1390" s="149" t="s">
        <v>146</v>
      </c>
    </row>
    <row r="1391" spans="2:65" s="13" customFormat="1" ht="11.25">
      <c r="B1391" s="154"/>
      <c r="D1391" s="146" t="s">
        <v>159</v>
      </c>
      <c r="E1391" s="155" t="s">
        <v>44</v>
      </c>
      <c r="F1391" s="156" t="s">
        <v>643</v>
      </c>
      <c r="H1391" s="157">
        <v>3.9</v>
      </c>
      <c r="I1391" s="158"/>
      <c r="L1391" s="154"/>
      <c r="M1391" s="159"/>
      <c r="T1391" s="160"/>
      <c r="AT1391" s="155" t="s">
        <v>159</v>
      </c>
      <c r="AU1391" s="155" t="s">
        <v>92</v>
      </c>
      <c r="AV1391" s="13" t="s">
        <v>92</v>
      </c>
      <c r="AW1391" s="13" t="s">
        <v>42</v>
      </c>
      <c r="AX1391" s="13" t="s">
        <v>82</v>
      </c>
      <c r="AY1391" s="155" t="s">
        <v>146</v>
      </c>
    </row>
    <row r="1392" spans="2:65" s="13" customFormat="1" ht="11.25">
      <c r="B1392" s="154"/>
      <c r="D1392" s="146" t="s">
        <v>159</v>
      </c>
      <c r="E1392" s="155" t="s">
        <v>44</v>
      </c>
      <c r="F1392" s="156" t="s">
        <v>644</v>
      </c>
      <c r="H1392" s="157">
        <v>2.08</v>
      </c>
      <c r="I1392" s="158"/>
      <c r="L1392" s="154"/>
      <c r="M1392" s="159"/>
      <c r="T1392" s="160"/>
      <c r="AT1392" s="155" t="s">
        <v>159</v>
      </c>
      <c r="AU1392" s="155" t="s">
        <v>92</v>
      </c>
      <c r="AV1392" s="13" t="s">
        <v>92</v>
      </c>
      <c r="AW1392" s="13" t="s">
        <v>42</v>
      </c>
      <c r="AX1392" s="13" t="s">
        <v>82</v>
      </c>
      <c r="AY1392" s="155" t="s">
        <v>146</v>
      </c>
    </row>
    <row r="1393" spans="2:65" s="13" customFormat="1" ht="11.25">
      <c r="B1393" s="154"/>
      <c r="D1393" s="146" t="s">
        <v>159</v>
      </c>
      <c r="E1393" s="155" t="s">
        <v>44</v>
      </c>
      <c r="F1393" s="156" t="s">
        <v>645</v>
      </c>
      <c r="H1393" s="157">
        <v>2.8</v>
      </c>
      <c r="I1393" s="158"/>
      <c r="L1393" s="154"/>
      <c r="M1393" s="159"/>
      <c r="T1393" s="160"/>
      <c r="AT1393" s="155" t="s">
        <v>159</v>
      </c>
      <c r="AU1393" s="155" t="s">
        <v>92</v>
      </c>
      <c r="AV1393" s="13" t="s">
        <v>92</v>
      </c>
      <c r="AW1393" s="13" t="s">
        <v>42</v>
      </c>
      <c r="AX1393" s="13" t="s">
        <v>82</v>
      </c>
      <c r="AY1393" s="155" t="s">
        <v>146</v>
      </c>
    </row>
    <row r="1394" spans="2:65" s="13" customFormat="1" ht="11.25">
      <c r="B1394" s="154"/>
      <c r="D1394" s="146" t="s">
        <v>159</v>
      </c>
      <c r="E1394" s="155" t="s">
        <v>44</v>
      </c>
      <c r="F1394" s="156" t="s">
        <v>646</v>
      </c>
      <c r="H1394" s="157">
        <v>2.64</v>
      </c>
      <c r="I1394" s="158"/>
      <c r="L1394" s="154"/>
      <c r="M1394" s="159"/>
      <c r="T1394" s="160"/>
      <c r="AT1394" s="155" t="s">
        <v>159</v>
      </c>
      <c r="AU1394" s="155" t="s">
        <v>92</v>
      </c>
      <c r="AV1394" s="13" t="s">
        <v>92</v>
      </c>
      <c r="AW1394" s="13" t="s">
        <v>42</v>
      </c>
      <c r="AX1394" s="13" t="s">
        <v>82</v>
      </c>
      <c r="AY1394" s="155" t="s">
        <v>146</v>
      </c>
    </row>
    <row r="1395" spans="2:65" s="14" customFormat="1" ht="11.25">
      <c r="B1395" s="161"/>
      <c r="D1395" s="146" t="s">
        <v>159</v>
      </c>
      <c r="E1395" s="162" t="s">
        <v>44</v>
      </c>
      <c r="F1395" s="163" t="s">
        <v>281</v>
      </c>
      <c r="H1395" s="164">
        <v>11.420000000000002</v>
      </c>
      <c r="I1395" s="165"/>
      <c r="L1395" s="161"/>
      <c r="M1395" s="166"/>
      <c r="T1395" s="167"/>
      <c r="AT1395" s="162" t="s">
        <v>159</v>
      </c>
      <c r="AU1395" s="162" t="s">
        <v>92</v>
      </c>
      <c r="AV1395" s="14" t="s">
        <v>153</v>
      </c>
      <c r="AW1395" s="14" t="s">
        <v>42</v>
      </c>
      <c r="AX1395" s="14" t="s">
        <v>90</v>
      </c>
      <c r="AY1395" s="162" t="s">
        <v>146</v>
      </c>
    </row>
    <row r="1396" spans="2:65" s="1" customFormat="1" ht="21.75" customHeight="1">
      <c r="B1396" s="34"/>
      <c r="C1396" s="129" t="s">
        <v>1921</v>
      </c>
      <c r="D1396" s="129" t="s">
        <v>148</v>
      </c>
      <c r="E1396" s="130" t="s">
        <v>1922</v>
      </c>
      <c r="F1396" s="131" t="s">
        <v>1923</v>
      </c>
      <c r="G1396" s="132" t="s">
        <v>151</v>
      </c>
      <c r="H1396" s="133">
        <v>11.42</v>
      </c>
      <c r="I1396" s="134"/>
      <c r="J1396" s="135">
        <f>ROUND(I1396*H1396,2)</f>
        <v>0</v>
      </c>
      <c r="K1396" s="131" t="s">
        <v>152</v>
      </c>
      <c r="L1396" s="34"/>
      <c r="M1396" s="136" t="s">
        <v>44</v>
      </c>
      <c r="N1396" s="137" t="s">
        <v>53</v>
      </c>
      <c r="P1396" s="138">
        <f>O1396*H1396</f>
        <v>0</v>
      </c>
      <c r="Q1396" s="138">
        <v>6.0000000000000001E-3</v>
      </c>
      <c r="R1396" s="138">
        <f>Q1396*H1396</f>
        <v>6.8519999999999998E-2</v>
      </c>
      <c r="S1396" s="138">
        <v>0</v>
      </c>
      <c r="T1396" s="139">
        <f>S1396*H1396</f>
        <v>0</v>
      </c>
      <c r="AR1396" s="140" t="s">
        <v>250</v>
      </c>
      <c r="AT1396" s="140" t="s">
        <v>148</v>
      </c>
      <c r="AU1396" s="140" t="s">
        <v>92</v>
      </c>
      <c r="AY1396" s="18" t="s">
        <v>146</v>
      </c>
      <c r="BE1396" s="141">
        <f>IF(N1396="základní",J1396,0)</f>
        <v>0</v>
      </c>
      <c r="BF1396" s="141">
        <f>IF(N1396="snížená",J1396,0)</f>
        <v>0</v>
      </c>
      <c r="BG1396" s="141">
        <f>IF(N1396="zákl. přenesená",J1396,0)</f>
        <v>0</v>
      </c>
      <c r="BH1396" s="141">
        <f>IF(N1396="sníž. přenesená",J1396,0)</f>
        <v>0</v>
      </c>
      <c r="BI1396" s="141">
        <f>IF(N1396="nulová",J1396,0)</f>
        <v>0</v>
      </c>
      <c r="BJ1396" s="18" t="s">
        <v>90</v>
      </c>
      <c r="BK1396" s="141">
        <f>ROUND(I1396*H1396,2)</f>
        <v>0</v>
      </c>
      <c r="BL1396" s="18" t="s">
        <v>250</v>
      </c>
      <c r="BM1396" s="140" t="s">
        <v>1924</v>
      </c>
    </row>
    <row r="1397" spans="2:65" s="1" customFormat="1" ht="11.25">
      <c r="B1397" s="34"/>
      <c r="D1397" s="142" t="s">
        <v>155</v>
      </c>
      <c r="F1397" s="143" t="s">
        <v>1925</v>
      </c>
      <c r="I1397" s="144"/>
      <c r="L1397" s="34"/>
      <c r="M1397" s="145"/>
      <c r="T1397" s="55"/>
      <c r="AT1397" s="18" t="s">
        <v>155</v>
      </c>
      <c r="AU1397" s="18" t="s">
        <v>92</v>
      </c>
    </row>
    <row r="1398" spans="2:65" s="12" customFormat="1" ht="11.25">
      <c r="B1398" s="148"/>
      <c r="D1398" s="146" t="s">
        <v>159</v>
      </c>
      <c r="E1398" s="149" t="s">
        <v>44</v>
      </c>
      <c r="F1398" s="150" t="s">
        <v>275</v>
      </c>
      <c r="H1398" s="149" t="s">
        <v>44</v>
      </c>
      <c r="I1398" s="151"/>
      <c r="L1398" s="148"/>
      <c r="M1398" s="152"/>
      <c r="T1398" s="153"/>
      <c r="AT1398" s="149" t="s">
        <v>159</v>
      </c>
      <c r="AU1398" s="149" t="s">
        <v>92</v>
      </c>
      <c r="AV1398" s="12" t="s">
        <v>90</v>
      </c>
      <c r="AW1398" s="12" t="s">
        <v>42</v>
      </c>
      <c r="AX1398" s="12" t="s">
        <v>82</v>
      </c>
      <c r="AY1398" s="149" t="s">
        <v>146</v>
      </c>
    </row>
    <row r="1399" spans="2:65" s="12" customFormat="1" ht="11.25">
      <c r="B1399" s="148"/>
      <c r="D1399" s="146" t="s">
        <v>159</v>
      </c>
      <c r="E1399" s="149" t="s">
        <v>44</v>
      </c>
      <c r="F1399" s="150" t="s">
        <v>276</v>
      </c>
      <c r="H1399" s="149" t="s">
        <v>44</v>
      </c>
      <c r="I1399" s="151"/>
      <c r="L1399" s="148"/>
      <c r="M1399" s="152"/>
      <c r="T1399" s="153"/>
      <c r="AT1399" s="149" t="s">
        <v>159</v>
      </c>
      <c r="AU1399" s="149" t="s">
        <v>92</v>
      </c>
      <c r="AV1399" s="12" t="s">
        <v>90</v>
      </c>
      <c r="AW1399" s="12" t="s">
        <v>42</v>
      </c>
      <c r="AX1399" s="12" t="s">
        <v>82</v>
      </c>
      <c r="AY1399" s="149" t="s">
        <v>146</v>
      </c>
    </row>
    <row r="1400" spans="2:65" s="13" customFormat="1" ht="11.25">
      <c r="B1400" s="154"/>
      <c r="D1400" s="146" t="s">
        <v>159</v>
      </c>
      <c r="E1400" s="155" t="s">
        <v>44</v>
      </c>
      <c r="F1400" s="156" t="s">
        <v>643</v>
      </c>
      <c r="H1400" s="157">
        <v>3.9</v>
      </c>
      <c r="I1400" s="158"/>
      <c r="L1400" s="154"/>
      <c r="M1400" s="159"/>
      <c r="T1400" s="160"/>
      <c r="AT1400" s="155" t="s">
        <v>159</v>
      </c>
      <c r="AU1400" s="155" t="s">
        <v>92</v>
      </c>
      <c r="AV1400" s="13" t="s">
        <v>92</v>
      </c>
      <c r="AW1400" s="13" t="s">
        <v>42</v>
      </c>
      <c r="AX1400" s="13" t="s">
        <v>82</v>
      </c>
      <c r="AY1400" s="155" t="s">
        <v>146</v>
      </c>
    </row>
    <row r="1401" spans="2:65" s="13" customFormat="1" ht="11.25">
      <c r="B1401" s="154"/>
      <c r="D1401" s="146" t="s">
        <v>159</v>
      </c>
      <c r="E1401" s="155" t="s">
        <v>44</v>
      </c>
      <c r="F1401" s="156" t="s">
        <v>644</v>
      </c>
      <c r="H1401" s="157">
        <v>2.08</v>
      </c>
      <c r="I1401" s="158"/>
      <c r="L1401" s="154"/>
      <c r="M1401" s="159"/>
      <c r="T1401" s="160"/>
      <c r="AT1401" s="155" t="s">
        <v>159</v>
      </c>
      <c r="AU1401" s="155" t="s">
        <v>92</v>
      </c>
      <c r="AV1401" s="13" t="s">
        <v>92</v>
      </c>
      <c r="AW1401" s="13" t="s">
        <v>42</v>
      </c>
      <c r="AX1401" s="13" t="s">
        <v>82</v>
      </c>
      <c r="AY1401" s="155" t="s">
        <v>146</v>
      </c>
    </row>
    <row r="1402" spans="2:65" s="13" customFormat="1" ht="11.25">
      <c r="B1402" s="154"/>
      <c r="D1402" s="146" t="s">
        <v>159</v>
      </c>
      <c r="E1402" s="155" t="s">
        <v>44</v>
      </c>
      <c r="F1402" s="156" t="s">
        <v>645</v>
      </c>
      <c r="H1402" s="157">
        <v>2.8</v>
      </c>
      <c r="I1402" s="158"/>
      <c r="L1402" s="154"/>
      <c r="M1402" s="159"/>
      <c r="T1402" s="160"/>
      <c r="AT1402" s="155" t="s">
        <v>159</v>
      </c>
      <c r="AU1402" s="155" t="s">
        <v>92</v>
      </c>
      <c r="AV1402" s="13" t="s">
        <v>92</v>
      </c>
      <c r="AW1402" s="13" t="s">
        <v>42</v>
      </c>
      <c r="AX1402" s="13" t="s">
        <v>82</v>
      </c>
      <c r="AY1402" s="155" t="s">
        <v>146</v>
      </c>
    </row>
    <row r="1403" spans="2:65" s="13" customFormat="1" ht="11.25">
      <c r="B1403" s="154"/>
      <c r="D1403" s="146" t="s">
        <v>159</v>
      </c>
      <c r="E1403" s="155" t="s">
        <v>44</v>
      </c>
      <c r="F1403" s="156" t="s">
        <v>646</v>
      </c>
      <c r="H1403" s="157">
        <v>2.64</v>
      </c>
      <c r="I1403" s="158"/>
      <c r="L1403" s="154"/>
      <c r="M1403" s="159"/>
      <c r="T1403" s="160"/>
      <c r="AT1403" s="155" t="s">
        <v>159</v>
      </c>
      <c r="AU1403" s="155" t="s">
        <v>92</v>
      </c>
      <c r="AV1403" s="13" t="s">
        <v>92</v>
      </c>
      <c r="AW1403" s="13" t="s">
        <v>42</v>
      </c>
      <c r="AX1403" s="13" t="s">
        <v>82</v>
      </c>
      <c r="AY1403" s="155" t="s">
        <v>146</v>
      </c>
    </row>
    <row r="1404" spans="2:65" s="14" customFormat="1" ht="11.25">
      <c r="B1404" s="161"/>
      <c r="D1404" s="146" t="s">
        <v>159</v>
      </c>
      <c r="E1404" s="162" t="s">
        <v>44</v>
      </c>
      <c r="F1404" s="163" t="s">
        <v>281</v>
      </c>
      <c r="H1404" s="164">
        <v>11.420000000000002</v>
      </c>
      <c r="I1404" s="165"/>
      <c r="L1404" s="161"/>
      <c r="M1404" s="166"/>
      <c r="T1404" s="167"/>
      <c r="AT1404" s="162" t="s">
        <v>159</v>
      </c>
      <c r="AU1404" s="162" t="s">
        <v>92</v>
      </c>
      <c r="AV1404" s="14" t="s">
        <v>153</v>
      </c>
      <c r="AW1404" s="14" t="s">
        <v>42</v>
      </c>
      <c r="AX1404" s="14" t="s">
        <v>90</v>
      </c>
      <c r="AY1404" s="162" t="s">
        <v>146</v>
      </c>
    </row>
    <row r="1405" spans="2:65" s="1" customFormat="1" ht="16.5" customHeight="1">
      <c r="B1405" s="34"/>
      <c r="C1405" s="178" t="s">
        <v>1926</v>
      </c>
      <c r="D1405" s="178" t="s">
        <v>720</v>
      </c>
      <c r="E1405" s="179" t="s">
        <v>1927</v>
      </c>
      <c r="F1405" s="180" t="s">
        <v>1928</v>
      </c>
      <c r="G1405" s="181" t="s">
        <v>151</v>
      </c>
      <c r="H1405" s="182">
        <v>12.561999999999999</v>
      </c>
      <c r="I1405" s="183"/>
      <c r="J1405" s="184">
        <f>ROUND(I1405*H1405,2)</f>
        <v>0</v>
      </c>
      <c r="K1405" s="180" t="s">
        <v>44</v>
      </c>
      <c r="L1405" s="185"/>
      <c r="M1405" s="186" t="s">
        <v>44</v>
      </c>
      <c r="N1405" s="187" t="s">
        <v>53</v>
      </c>
      <c r="P1405" s="138">
        <f>O1405*H1405</f>
        <v>0</v>
      </c>
      <c r="Q1405" s="138">
        <v>1.6E-2</v>
      </c>
      <c r="R1405" s="138">
        <f>Q1405*H1405</f>
        <v>0.200992</v>
      </c>
      <c r="S1405" s="138">
        <v>0</v>
      </c>
      <c r="T1405" s="139">
        <f>S1405*H1405</f>
        <v>0</v>
      </c>
      <c r="AR1405" s="140" t="s">
        <v>361</v>
      </c>
      <c r="AT1405" s="140" t="s">
        <v>720</v>
      </c>
      <c r="AU1405" s="140" t="s">
        <v>92</v>
      </c>
      <c r="AY1405" s="18" t="s">
        <v>146</v>
      </c>
      <c r="BE1405" s="141">
        <f>IF(N1405="základní",J1405,0)</f>
        <v>0</v>
      </c>
      <c r="BF1405" s="141">
        <f>IF(N1405="snížená",J1405,0)</f>
        <v>0</v>
      </c>
      <c r="BG1405" s="141">
        <f>IF(N1405="zákl. přenesená",J1405,0)</f>
        <v>0</v>
      </c>
      <c r="BH1405" s="141">
        <f>IF(N1405="sníž. přenesená",J1405,0)</f>
        <v>0</v>
      </c>
      <c r="BI1405" s="141">
        <f>IF(N1405="nulová",J1405,0)</f>
        <v>0</v>
      </c>
      <c r="BJ1405" s="18" t="s">
        <v>90</v>
      </c>
      <c r="BK1405" s="141">
        <f>ROUND(I1405*H1405,2)</f>
        <v>0</v>
      </c>
      <c r="BL1405" s="18" t="s">
        <v>250</v>
      </c>
      <c r="BM1405" s="140" t="s">
        <v>1929</v>
      </c>
    </row>
    <row r="1406" spans="2:65" s="1" customFormat="1" ht="19.5">
      <c r="B1406" s="34"/>
      <c r="D1406" s="146" t="s">
        <v>157</v>
      </c>
      <c r="F1406" s="147" t="s">
        <v>1799</v>
      </c>
      <c r="I1406" s="144"/>
      <c r="L1406" s="34"/>
      <c r="M1406" s="145"/>
      <c r="T1406" s="55"/>
      <c r="AT1406" s="18" t="s">
        <v>157</v>
      </c>
      <c r="AU1406" s="18" t="s">
        <v>92</v>
      </c>
    </row>
    <row r="1407" spans="2:65" s="12" customFormat="1" ht="11.25">
      <c r="B1407" s="148"/>
      <c r="D1407" s="146" t="s">
        <v>159</v>
      </c>
      <c r="E1407" s="149" t="s">
        <v>44</v>
      </c>
      <c r="F1407" s="150" t="s">
        <v>275</v>
      </c>
      <c r="H1407" s="149" t="s">
        <v>44</v>
      </c>
      <c r="I1407" s="151"/>
      <c r="L1407" s="148"/>
      <c r="M1407" s="152"/>
      <c r="T1407" s="153"/>
      <c r="AT1407" s="149" t="s">
        <v>159</v>
      </c>
      <c r="AU1407" s="149" t="s">
        <v>92</v>
      </c>
      <c r="AV1407" s="12" t="s">
        <v>90</v>
      </c>
      <c r="AW1407" s="12" t="s">
        <v>42</v>
      </c>
      <c r="AX1407" s="12" t="s">
        <v>82</v>
      </c>
      <c r="AY1407" s="149" t="s">
        <v>146</v>
      </c>
    </row>
    <row r="1408" spans="2:65" s="12" customFormat="1" ht="11.25">
      <c r="B1408" s="148"/>
      <c r="D1408" s="146" t="s">
        <v>159</v>
      </c>
      <c r="E1408" s="149" t="s">
        <v>44</v>
      </c>
      <c r="F1408" s="150" t="s">
        <v>276</v>
      </c>
      <c r="H1408" s="149" t="s">
        <v>44</v>
      </c>
      <c r="I1408" s="151"/>
      <c r="L1408" s="148"/>
      <c r="M1408" s="152"/>
      <c r="T1408" s="153"/>
      <c r="AT1408" s="149" t="s">
        <v>159</v>
      </c>
      <c r="AU1408" s="149" t="s">
        <v>92</v>
      </c>
      <c r="AV1408" s="12" t="s">
        <v>90</v>
      </c>
      <c r="AW1408" s="12" t="s">
        <v>42</v>
      </c>
      <c r="AX1408" s="12" t="s">
        <v>82</v>
      </c>
      <c r="AY1408" s="149" t="s">
        <v>146</v>
      </c>
    </row>
    <row r="1409" spans="2:65" s="13" customFormat="1" ht="11.25">
      <c r="B1409" s="154"/>
      <c r="D1409" s="146" t="s">
        <v>159</v>
      </c>
      <c r="E1409" s="155" t="s">
        <v>44</v>
      </c>
      <c r="F1409" s="156" t="s">
        <v>643</v>
      </c>
      <c r="H1409" s="157">
        <v>3.9</v>
      </c>
      <c r="I1409" s="158"/>
      <c r="L1409" s="154"/>
      <c r="M1409" s="159"/>
      <c r="T1409" s="160"/>
      <c r="AT1409" s="155" t="s">
        <v>159</v>
      </c>
      <c r="AU1409" s="155" t="s">
        <v>92</v>
      </c>
      <c r="AV1409" s="13" t="s">
        <v>92</v>
      </c>
      <c r="AW1409" s="13" t="s">
        <v>42</v>
      </c>
      <c r="AX1409" s="13" t="s">
        <v>82</v>
      </c>
      <c r="AY1409" s="155" t="s">
        <v>146</v>
      </c>
    </row>
    <row r="1410" spans="2:65" s="13" customFormat="1" ht="11.25">
      <c r="B1410" s="154"/>
      <c r="D1410" s="146" t="s">
        <v>159</v>
      </c>
      <c r="E1410" s="155" t="s">
        <v>44</v>
      </c>
      <c r="F1410" s="156" t="s">
        <v>644</v>
      </c>
      <c r="H1410" s="157">
        <v>2.08</v>
      </c>
      <c r="I1410" s="158"/>
      <c r="L1410" s="154"/>
      <c r="M1410" s="159"/>
      <c r="T1410" s="160"/>
      <c r="AT1410" s="155" t="s">
        <v>159</v>
      </c>
      <c r="AU1410" s="155" t="s">
        <v>92</v>
      </c>
      <c r="AV1410" s="13" t="s">
        <v>92</v>
      </c>
      <c r="AW1410" s="13" t="s">
        <v>42</v>
      </c>
      <c r="AX1410" s="13" t="s">
        <v>82</v>
      </c>
      <c r="AY1410" s="155" t="s">
        <v>146</v>
      </c>
    </row>
    <row r="1411" spans="2:65" s="13" customFormat="1" ht="11.25">
      <c r="B1411" s="154"/>
      <c r="D1411" s="146" t="s">
        <v>159</v>
      </c>
      <c r="E1411" s="155" t="s">
        <v>44</v>
      </c>
      <c r="F1411" s="156" t="s">
        <v>645</v>
      </c>
      <c r="H1411" s="157">
        <v>2.8</v>
      </c>
      <c r="I1411" s="158"/>
      <c r="L1411" s="154"/>
      <c r="M1411" s="159"/>
      <c r="T1411" s="160"/>
      <c r="AT1411" s="155" t="s">
        <v>159</v>
      </c>
      <c r="AU1411" s="155" t="s">
        <v>92</v>
      </c>
      <c r="AV1411" s="13" t="s">
        <v>92</v>
      </c>
      <c r="AW1411" s="13" t="s">
        <v>42</v>
      </c>
      <c r="AX1411" s="13" t="s">
        <v>82</v>
      </c>
      <c r="AY1411" s="155" t="s">
        <v>146</v>
      </c>
    </row>
    <row r="1412" spans="2:65" s="13" customFormat="1" ht="11.25">
      <c r="B1412" s="154"/>
      <c r="D1412" s="146" t="s">
        <v>159</v>
      </c>
      <c r="E1412" s="155" t="s">
        <v>44</v>
      </c>
      <c r="F1412" s="156" t="s">
        <v>646</v>
      </c>
      <c r="H1412" s="157">
        <v>2.64</v>
      </c>
      <c r="I1412" s="158"/>
      <c r="L1412" s="154"/>
      <c r="M1412" s="159"/>
      <c r="T1412" s="160"/>
      <c r="AT1412" s="155" t="s">
        <v>159</v>
      </c>
      <c r="AU1412" s="155" t="s">
        <v>92</v>
      </c>
      <c r="AV1412" s="13" t="s">
        <v>92</v>
      </c>
      <c r="AW1412" s="13" t="s">
        <v>42</v>
      </c>
      <c r="AX1412" s="13" t="s">
        <v>82</v>
      </c>
      <c r="AY1412" s="155" t="s">
        <v>146</v>
      </c>
    </row>
    <row r="1413" spans="2:65" s="14" customFormat="1" ht="11.25">
      <c r="B1413" s="161"/>
      <c r="D1413" s="146" t="s">
        <v>159</v>
      </c>
      <c r="E1413" s="162" t="s">
        <v>44</v>
      </c>
      <c r="F1413" s="163" t="s">
        <v>281</v>
      </c>
      <c r="H1413" s="164">
        <v>11.420000000000002</v>
      </c>
      <c r="I1413" s="165"/>
      <c r="L1413" s="161"/>
      <c r="M1413" s="166"/>
      <c r="T1413" s="167"/>
      <c r="AT1413" s="162" t="s">
        <v>159</v>
      </c>
      <c r="AU1413" s="162" t="s">
        <v>92</v>
      </c>
      <c r="AV1413" s="14" t="s">
        <v>153</v>
      </c>
      <c r="AW1413" s="14" t="s">
        <v>42</v>
      </c>
      <c r="AX1413" s="14" t="s">
        <v>90</v>
      </c>
      <c r="AY1413" s="162" t="s">
        <v>146</v>
      </c>
    </row>
    <row r="1414" spans="2:65" s="13" customFormat="1" ht="11.25">
      <c r="B1414" s="154"/>
      <c r="D1414" s="146" t="s">
        <v>159</v>
      </c>
      <c r="F1414" s="156" t="s">
        <v>1930</v>
      </c>
      <c r="H1414" s="157">
        <v>12.561999999999999</v>
      </c>
      <c r="I1414" s="158"/>
      <c r="L1414" s="154"/>
      <c r="M1414" s="159"/>
      <c r="T1414" s="160"/>
      <c r="AT1414" s="155" t="s">
        <v>159</v>
      </c>
      <c r="AU1414" s="155" t="s">
        <v>92</v>
      </c>
      <c r="AV1414" s="13" t="s">
        <v>92</v>
      </c>
      <c r="AW1414" s="13" t="s">
        <v>4</v>
      </c>
      <c r="AX1414" s="13" t="s">
        <v>90</v>
      </c>
      <c r="AY1414" s="155" t="s">
        <v>146</v>
      </c>
    </row>
    <row r="1415" spans="2:65" s="1" customFormat="1" ht="24.2" customHeight="1">
      <c r="B1415" s="34"/>
      <c r="C1415" s="129" t="s">
        <v>1931</v>
      </c>
      <c r="D1415" s="129" t="s">
        <v>148</v>
      </c>
      <c r="E1415" s="130" t="s">
        <v>1932</v>
      </c>
      <c r="F1415" s="131" t="s">
        <v>1933</v>
      </c>
      <c r="G1415" s="132" t="s">
        <v>151</v>
      </c>
      <c r="H1415" s="133">
        <v>11.42</v>
      </c>
      <c r="I1415" s="134"/>
      <c r="J1415" s="135">
        <f>ROUND(I1415*H1415,2)</f>
        <v>0</v>
      </c>
      <c r="K1415" s="131" t="s">
        <v>152</v>
      </c>
      <c r="L1415" s="34"/>
      <c r="M1415" s="136" t="s">
        <v>44</v>
      </c>
      <c r="N1415" s="137" t="s">
        <v>53</v>
      </c>
      <c r="P1415" s="138">
        <f>O1415*H1415</f>
        <v>0</v>
      </c>
      <c r="Q1415" s="138">
        <v>0</v>
      </c>
      <c r="R1415" s="138">
        <f>Q1415*H1415</f>
        <v>0</v>
      </c>
      <c r="S1415" s="138">
        <v>0</v>
      </c>
      <c r="T1415" s="139">
        <f>S1415*H1415</f>
        <v>0</v>
      </c>
      <c r="AR1415" s="140" t="s">
        <v>250</v>
      </c>
      <c r="AT1415" s="140" t="s">
        <v>148</v>
      </c>
      <c r="AU1415" s="140" t="s">
        <v>92</v>
      </c>
      <c r="AY1415" s="18" t="s">
        <v>146</v>
      </c>
      <c r="BE1415" s="141">
        <f>IF(N1415="základní",J1415,0)</f>
        <v>0</v>
      </c>
      <c r="BF1415" s="141">
        <f>IF(N1415="snížená",J1415,0)</f>
        <v>0</v>
      </c>
      <c r="BG1415" s="141">
        <f>IF(N1415="zákl. přenesená",J1415,0)</f>
        <v>0</v>
      </c>
      <c r="BH1415" s="141">
        <f>IF(N1415="sníž. přenesená",J1415,0)</f>
        <v>0</v>
      </c>
      <c r="BI1415" s="141">
        <f>IF(N1415="nulová",J1415,0)</f>
        <v>0</v>
      </c>
      <c r="BJ1415" s="18" t="s">
        <v>90</v>
      </c>
      <c r="BK1415" s="141">
        <f>ROUND(I1415*H1415,2)</f>
        <v>0</v>
      </c>
      <c r="BL1415" s="18" t="s">
        <v>250</v>
      </c>
      <c r="BM1415" s="140" t="s">
        <v>1934</v>
      </c>
    </row>
    <row r="1416" spans="2:65" s="1" customFormat="1" ht="11.25">
      <c r="B1416" s="34"/>
      <c r="D1416" s="142" t="s">
        <v>155</v>
      </c>
      <c r="F1416" s="143" t="s">
        <v>1935</v>
      </c>
      <c r="I1416" s="144"/>
      <c r="L1416" s="34"/>
      <c r="M1416" s="145"/>
      <c r="T1416" s="55"/>
      <c r="AT1416" s="18" t="s">
        <v>155</v>
      </c>
      <c r="AU1416" s="18" t="s">
        <v>92</v>
      </c>
    </row>
    <row r="1417" spans="2:65" s="12" customFormat="1" ht="11.25">
      <c r="B1417" s="148"/>
      <c r="D1417" s="146" t="s">
        <v>159</v>
      </c>
      <c r="E1417" s="149" t="s">
        <v>44</v>
      </c>
      <c r="F1417" s="150" t="s">
        <v>275</v>
      </c>
      <c r="H1417" s="149" t="s">
        <v>44</v>
      </c>
      <c r="I1417" s="151"/>
      <c r="L1417" s="148"/>
      <c r="M1417" s="152"/>
      <c r="T1417" s="153"/>
      <c r="AT1417" s="149" t="s">
        <v>159</v>
      </c>
      <c r="AU1417" s="149" t="s">
        <v>92</v>
      </c>
      <c r="AV1417" s="12" t="s">
        <v>90</v>
      </c>
      <c r="AW1417" s="12" t="s">
        <v>42</v>
      </c>
      <c r="AX1417" s="12" t="s">
        <v>82</v>
      </c>
      <c r="AY1417" s="149" t="s">
        <v>146</v>
      </c>
    </row>
    <row r="1418" spans="2:65" s="12" customFormat="1" ht="11.25">
      <c r="B1418" s="148"/>
      <c r="D1418" s="146" t="s">
        <v>159</v>
      </c>
      <c r="E1418" s="149" t="s">
        <v>44</v>
      </c>
      <c r="F1418" s="150" t="s">
        <v>276</v>
      </c>
      <c r="H1418" s="149" t="s">
        <v>44</v>
      </c>
      <c r="I1418" s="151"/>
      <c r="L1418" s="148"/>
      <c r="M1418" s="152"/>
      <c r="T1418" s="153"/>
      <c r="AT1418" s="149" t="s">
        <v>159</v>
      </c>
      <c r="AU1418" s="149" t="s">
        <v>92</v>
      </c>
      <c r="AV1418" s="12" t="s">
        <v>90</v>
      </c>
      <c r="AW1418" s="12" t="s">
        <v>42</v>
      </c>
      <c r="AX1418" s="12" t="s">
        <v>82</v>
      </c>
      <c r="AY1418" s="149" t="s">
        <v>146</v>
      </c>
    </row>
    <row r="1419" spans="2:65" s="13" customFormat="1" ht="11.25">
      <c r="B1419" s="154"/>
      <c r="D1419" s="146" t="s">
        <v>159</v>
      </c>
      <c r="E1419" s="155" t="s">
        <v>44</v>
      </c>
      <c r="F1419" s="156" t="s">
        <v>643</v>
      </c>
      <c r="H1419" s="157">
        <v>3.9</v>
      </c>
      <c r="I1419" s="158"/>
      <c r="L1419" s="154"/>
      <c r="M1419" s="159"/>
      <c r="T1419" s="160"/>
      <c r="AT1419" s="155" t="s">
        <v>159</v>
      </c>
      <c r="AU1419" s="155" t="s">
        <v>92</v>
      </c>
      <c r="AV1419" s="13" t="s">
        <v>92</v>
      </c>
      <c r="AW1419" s="13" t="s">
        <v>42</v>
      </c>
      <c r="AX1419" s="13" t="s">
        <v>82</v>
      </c>
      <c r="AY1419" s="155" t="s">
        <v>146</v>
      </c>
    </row>
    <row r="1420" spans="2:65" s="13" customFormat="1" ht="11.25">
      <c r="B1420" s="154"/>
      <c r="D1420" s="146" t="s">
        <v>159</v>
      </c>
      <c r="E1420" s="155" t="s">
        <v>44</v>
      </c>
      <c r="F1420" s="156" t="s">
        <v>644</v>
      </c>
      <c r="H1420" s="157">
        <v>2.08</v>
      </c>
      <c r="I1420" s="158"/>
      <c r="L1420" s="154"/>
      <c r="M1420" s="159"/>
      <c r="T1420" s="160"/>
      <c r="AT1420" s="155" t="s">
        <v>159</v>
      </c>
      <c r="AU1420" s="155" t="s">
        <v>92</v>
      </c>
      <c r="AV1420" s="13" t="s">
        <v>92</v>
      </c>
      <c r="AW1420" s="13" t="s">
        <v>42</v>
      </c>
      <c r="AX1420" s="13" t="s">
        <v>82</v>
      </c>
      <c r="AY1420" s="155" t="s">
        <v>146</v>
      </c>
    </row>
    <row r="1421" spans="2:65" s="13" customFormat="1" ht="11.25">
      <c r="B1421" s="154"/>
      <c r="D1421" s="146" t="s">
        <v>159</v>
      </c>
      <c r="E1421" s="155" t="s">
        <v>44</v>
      </c>
      <c r="F1421" s="156" t="s">
        <v>645</v>
      </c>
      <c r="H1421" s="157">
        <v>2.8</v>
      </c>
      <c r="I1421" s="158"/>
      <c r="L1421" s="154"/>
      <c r="M1421" s="159"/>
      <c r="T1421" s="160"/>
      <c r="AT1421" s="155" t="s">
        <v>159</v>
      </c>
      <c r="AU1421" s="155" t="s">
        <v>92</v>
      </c>
      <c r="AV1421" s="13" t="s">
        <v>92</v>
      </c>
      <c r="AW1421" s="13" t="s">
        <v>42</v>
      </c>
      <c r="AX1421" s="13" t="s">
        <v>82</v>
      </c>
      <c r="AY1421" s="155" t="s">
        <v>146</v>
      </c>
    </row>
    <row r="1422" spans="2:65" s="13" customFormat="1" ht="11.25">
      <c r="B1422" s="154"/>
      <c r="D1422" s="146" t="s">
        <v>159</v>
      </c>
      <c r="E1422" s="155" t="s">
        <v>44</v>
      </c>
      <c r="F1422" s="156" t="s">
        <v>646</v>
      </c>
      <c r="H1422" s="157">
        <v>2.64</v>
      </c>
      <c r="I1422" s="158"/>
      <c r="L1422" s="154"/>
      <c r="M1422" s="159"/>
      <c r="T1422" s="160"/>
      <c r="AT1422" s="155" t="s">
        <v>159</v>
      </c>
      <c r="AU1422" s="155" t="s">
        <v>92</v>
      </c>
      <c r="AV1422" s="13" t="s">
        <v>92</v>
      </c>
      <c r="AW1422" s="13" t="s">
        <v>42</v>
      </c>
      <c r="AX1422" s="13" t="s">
        <v>82</v>
      </c>
      <c r="AY1422" s="155" t="s">
        <v>146</v>
      </c>
    </row>
    <row r="1423" spans="2:65" s="14" customFormat="1" ht="11.25">
      <c r="B1423" s="161"/>
      <c r="D1423" s="146" t="s">
        <v>159</v>
      </c>
      <c r="E1423" s="162" t="s">
        <v>44</v>
      </c>
      <c r="F1423" s="163" t="s">
        <v>281</v>
      </c>
      <c r="H1423" s="164">
        <v>11.420000000000002</v>
      </c>
      <c r="I1423" s="165"/>
      <c r="L1423" s="161"/>
      <c r="M1423" s="166"/>
      <c r="T1423" s="167"/>
      <c r="AT1423" s="162" t="s">
        <v>159</v>
      </c>
      <c r="AU1423" s="162" t="s">
        <v>92</v>
      </c>
      <c r="AV1423" s="14" t="s">
        <v>153</v>
      </c>
      <c r="AW1423" s="14" t="s">
        <v>42</v>
      </c>
      <c r="AX1423" s="14" t="s">
        <v>90</v>
      </c>
      <c r="AY1423" s="162" t="s">
        <v>146</v>
      </c>
    </row>
    <row r="1424" spans="2:65" s="1" customFormat="1" ht="16.5" customHeight="1">
      <c r="B1424" s="34"/>
      <c r="C1424" s="129" t="s">
        <v>1936</v>
      </c>
      <c r="D1424" s="129" t="s">
        <v>148</v>
      </c>
      <c r="E1424" s="130" t="s">
        <v>1937</v>
      </c>
      <c r="F1424" s="131" t="s">
        <v>1938</v>
      </c>
      <c r="G1424" s="132" t="s">
        <v>192</v>
      </c>
      <c r="H1424" s="133">
        <v>18.600000000000001</v>
      </c>
      <c r="I1424" s="134"/>
      <c r="J1424" s="135">
        <f>ROUND(I1424*H1424,2)</f>
        <v>0</v>
      </c>
      <c r="K1424" s="131" t="s">
        <v>152</v>
      </c>
      <c r="L1424" s="34"/>
      <c r="M1424" s="136" t="s">
        <v>44</v>
      </c>
      <c r="N1424" s="137" t="s">
        <v>53</v>
      </c>
      <c r="P1424" s="138">
        <f>O1424*H1424</f>
        <v>0</v>
      </c>
      <c r="Q1424" s="138">
        <v>1.8000000000000001E-4</v>
      </c>
      <c r="R1424" s="138">
        <f>Q1424*H1424</f>
        <v>3.3480000000000003E-3</v>
      </c>
      <c r="S1424" s="138">
        <v>0</v>
      </c>
      <c r="T1424" s="139">
        <f>S1424*H1424</f>
        <v>0</v>
      </c>
      <c r="AR1424" s="140" t="s">
        <v>250</v>
      </c>
      <c r="AT1424" s="140" t="s">
        <v>148</v>
      </c>
      <c r="AU1424" s="140" t="s">
        <v>92</v>
      </c>
      <c r="AY1424" s="18" t="s">
        <v>146</v>
      </c>
      <c r="BE1424" s="141">
        <f>IF(N1424="základní",J1424,0)</f>
        <v>0</v>
      </c>
      <c r="BF1424" s="141">
        <f>IF(N1424="snížená",J1424,0)</f>
        <v>0</v>
      </c>
      <c r="BG1424" s="141">
        <f>IF(N1424="zákl. přenesená",J1424,0)</f>
        <v>0</v>
      </c>
      <c r="BH1424" s="141">
        <f>IF(N1424="sníž. přenesená",J1424,0)</f>
        <v>0</v>
      </c>
      <c r="BI1424" s="141">
        <f>IF(N1424="nulová",J1424,0)</f>
        <v>0</v>
      </c>
      <c r="BJ1424" s="18" t="s">
        <v>90</v>
      </c>
      <c r="BK1424" s="141">
        <f>ROUND(I1424*H1424,2)</f>
        <v>0</v>
      </c>
      <c r="BL1424" s="18" t="s">
        <v>250</v>
      </c>
      <c r="BM1424" s="140" t="s">
        <v>1939</v>
      </c>
    </row>
    <row r="1425" spans="2:65" s="1" customFormat="1" ht="11.25">
      <c r="B1425" s="34"/>
      <c r="D1425" s="142" t="s">
        <v>155</v>
      </c>
      <c r="F1425" s="143" t="s">
        <v>1940</v>
      </c>
      <c r="I1425" s="144"/>
      <c r="L1425" s="34"/>
      <c r="M1425" s="145"/>
      <c r="T1425" s="55"/>
      <c r="AT1425" s="18" t="s">
        <v>155</v>
      </c>
      <c r="AU1425" s="18" t="s">
        <v>92</v>
      </c>
    </row>
    <row r="1426" spans="2:65" s="12" customFormat="1" ht="11.25">
      <c r="B1426" s="148"/>
      <c r="D1426" s="146" t="s">
        <v>159</v>
      </c>
      <c r="E1426" s="149" t="s">
        <v>44</v>
      </c>
      <c r="F1426" s="150" t="s">
        <v>275</v>
      </c>
      <c r="H1426" s="149" t="s">
        <v>44</v>
      </c>
      <c r="I1426" s="151"/>
      <c r="L1426" s="148"/>
      <c r="M1426" s="152"/>
      <c r="T1426" s="153"/>
      <c r="AT1426" s="149" t="s">
        <v>159</v>
      </c>
      <c r="AU1426" s="149" t="s">
        <v>92</v>
      </c>
      <c r="AV1426" s="12" t="s">
        <v>90</v>
      </c>
      <c r="AW1426" s="12" t="s">
        <v>42</v>
      </c>
      <c r="AX1426" s="12" t="s">
        <v>82</v>
      </c>
      <c r="AY1426" s="149" t="s">
        <v>146</v>
      </c>
    </row>
    <row r="1427" spans="2:65" s="12" customFormat="1" ht="11.25">
      <c r="B1427" s="148"/>
      <c r="D1427" s="146" t="s">
        <v>159</v>
      </c>
      <c r="E1427" s="149" t="s">
        <v>44</v>
      </c>
      <c r="F1427" s="150" t="s">
        <v>276</v>
      </c>
      <c r="H1427" s="149" t="s">
        <v>44</v>
      </c>
      <c r="I1427" s="151"/>
      <c r="L1427" s="148"/>
      <c r="M1427" s="152"/>
      <c r="T1427" s="153"/>
      <c r="AT1427" s="149" t="s">
        <v>159</v>
      </c>
      <c r="AU1427" s="149" t="s">
        <v>92</v>
      </c>
      <c r="AV1427" s="12" t="s">
        <v>90</v>
      </c>
      <c r="AW1427" s="12" t="s">
        <v>42</v>
      </c>
      <c r="AX1427" s="12" t="s">
        <v>82</v>
      </c>
      <c r="AY1427" s="149" t="s">
        <v>146</v>
      </c>
    </row>
    <row r="1428" spans="2:65" s="13" customFormat="1" ht="11.25">
      <c r="B1428" s="154"/>
      <c r="D1428" s="146" t="s">
        <v>159</v>
      </c>
      <c r="E1428" s="155" t="s">
        <v>44</v>
      </c>
      <c r="F1428" s="156" t="s">
        <v>1941</v>
      </c>
      <c r="H1428" s="157">
        <v>3.95</v>
      </c>
      <c r="I1428" s="158"/>
      <c r="L1428" s="154"/>
      <c r="M1428" s="159"/>
      <c r="T1428" s="160"/>
      <c r="AT1428" s="155" t="s">
        <v>159</v>
      </c>
      <c r="AU1428" s="155" t="s">
        <v>92</v>
      </c>
      <c r="AV1428" s="13" t="s">
        <v>92</v>
      </c>
      <c r="AW1428" s="13" t="s">
        <v>42</v>
      </c>
      <c r="AX1428" s="13" t="s">
        <v>82</v>
      </c>
      <c r="AY1428" s="155" t="s">
        <v>146</v>
      </c>
    </row>
    <row r="1429" spans="2:65" s="13" customFormat="1" ht="11.25">
      <c r="B1429" s="154"/>
      <c r="D1429" s="146" t="s">
        <v>159</v>
      </c>
      <c r="E1429" s="155" t="s">
        <v>44</v>
      </c>
      <c r="F1429" s="156" t="s">
        <v>1942</v>
      </c>
      <c r="H1429" s="157">
        <v>4.5</v>
      </c>
      <c r="I1429" s="158"/>
      <c r="L1429" s="154"/>
      <c r="M1429" s="159"/>
      <c r="T1429" s="160"/>
      <c r="AT1429" s="155" t="s">
        <v>159</v>
      </c>
      <c r="AU1429" s="155" t="s">
        <v>92</v>
      </c>
      <c r="AV1429" s="13" t="s">
        <v>92</v>
      </c>
      <c r="AW1429" s="13" t="s">
        <v>42</v>
      </c>
      <c r="AX1429" s="13" t="s">
        <v>82</v>
      </c>
      <c r="AY1429" s="155" t="s">
        <v>146</v>
      </c>
    </row>
    <row r="1430" spans="2:65" s="13" customFormat="1" ht="11.25">
      <c r="B1430" s="154"/>
      <c r="D1430" s="146" t="s">
        <v>159</v>
      </c>
      <c r="E1430" s="155" t="s">
        <v>44</v>
      </c>
      <c r="F1430" s="156" t="s">
        <v>1943</v>
      </c>
      <c r="H1430" s="157">
        <v>3.35</v>
      </c>
      <c r="I1430" s="158"/>
      <c r="L1430" s="154"/>
      <c r="M1430" s="159"/>
      <c r="T1430" s="160"/>
      <c r="AT1430" s="155" t="s">
        <v>159</v>
      </c>
      <c r="AU1430" s="155" t="s">
        <v>92</v>
      </c>
      <c r="AV1430" s="13" t="s">
        <v>92</v>
      </c>
      <c r="AW1430" s="13" t="s">
        <v>42</v>
      </c>
      <c r="AX1430" s="13" t="s">
        <v>82</v>
      </c>
      <c r="AY1430" s="155" t="s">
        <v>146</v>
      </c>
    </row>
    <row r="1431" spans="2:65" s="13" customFormat="1" ht="11.25">
      <c r="B1431" s="154"/>
      <c r="D1431" s="146" t="s">
        <v>159</v>
      </c>
      <c r="E1431" s="155" t="s">
        <v>44</v>
      </c>
      <c r="F1431" s="156" t="s">
        <v>1944</v>
      </c>
      <c r="H1431" s="157">
        <v>1.65</v>
      </c>
      <c r="I1431" s="158"/>
      <c r="L1431" s="154"/>
      <c r="M1431" s="159"/>
      <c r="T1431" s="160"/>
      <c r="AT1431" s="155" t="s">
        <v>159</v>
      </c>
      <c r="AU1431" s="155" t="s">
        <v>92</v>
      </c>
      <c r="AV1431" s="13" t="s">
        <v>92</v>
      </c>
      <c r="AW1431" s="13" t="s">
        <v>42</v>
      </c>
      <c r="AX1431" s="13" t="s">
        <v>82</v>
      </c>
      <c r="AY1431" s="155" t="s">
        <v>146</v>
      </c>
    </row>
    <row r="1432" spans="2:65" s="15" customFormat="1" ht="11.25">
      <c r="B1432" s="168"/>
      <c r="D1432" s="146" t="s">
        <v>159</v>
      </c>
      <c r="E1432" s="169" t="s">
        <v>44</v>
      </c>
      <c r="F1432" s="170" t="s">
        <v>342</v>
      </c>
      <c r="H1432" s="171">
        <v>13.45</v>
      </c>
      <c r="I1432" s="172"/>
      <c r="L1432" s="168"/>
      <c r="M1432" s="173"/>
      <c r="T1432" s="174"/>
      <c r="AT1432" s="169" t="s">
        <v>159</v>
      </c>
      <c r="AU1432" s="169" t="s">
        <v>92</v>
      </c>
      <c r="AV1432" s="15" t="s">
        <v>169</v>
      </c>
      <c r="AW1432" s="15" t="s">
        <v>42</v>
      </c>
      <c r="AX1432" s="15" t="s">
        <v>82</v>
      </c>
      <c r="AY1432" s="169" t="s">
        <v>146</v>
      </c>
    </row>
    <row r="1433" spans="2:65" s="12" customFormat="1" ht="11.25">
      <c r="B1433" s="148"/>
      <c r="D1433" s="146" t="s">
        <v>159</v>
      </c>
      <c r="E1433" s="149" t="s">
        <v>44</v>
      </c>
      <c r="F1433" s="150" t="s">
        <v>1945</v>
      </c>
      <c r="H1433" s="149" t="s">
        <v>44</v>
      </c>
      <c r="I1433" s="151"/>
      <c r="L1433" s="148"/>
      <c r="M1433" s="152"/>
      <c r="T1433" s="153"/>
      <c r="AT1433" s="149" t="s">
        <v>159</v>
      </c>
      <c r="AU1433" s="149" t="s">
        <v>92</v>
      </c>
      <c r="AV1433" s="12" t="s">
        <v>90</v>
      </c>
      <c r="AW1433" s="12" t="s">
        <v>42</v>
      </c>
      <c r="AX1433" s="12" t="s">
        <v>82</v>
      </c>
      <c r="AY1433" s="149" t="s">
        <v>146</v>
      </c>
    </row>
    <row r="1434" spans="2:65" s="13" customFormat="1" ht="11.25">
      <c r="B1434" s="154"/>
      <c r="D1434" s="146" t="s">
        <v>159</v>
      </c>
      <c r="E1434" s="155" t="s">
        <v>44</v>
      </c>
      <c r="F1434" s="156" t="s">
        <v>619</v>
      </c>
      <c r="H1434" s="157">
        <v>4.3</v>
      </c>
      <c r="I1434" s="158"/>
      <c r="L1434" s="154"/>
      <c r="M1434" s="159"/>
      <c r="T1434" s="160"/>
      <c r="AT1434" s="155" t="s">
        <v>159</v>
      </c>
      <c r="AU1434" s="155" t="s">
        <v>92</v>
      </c>
      <c r="AV1434" s="13" t="s">
        <v>92</v>
      </c>
      <c r="AW1434" s="13" t="s">
        <v>42</v>
      </c>
      <c r="AX1434" s="13" t="s">
        <v>82</v>
      </c>
      <c r="AY1434" s="155" t="s">
        <v>146</v>
      </c>
    </row>
    <row r="1435" spans="2:65" s="13" customFormat="1" ht="11.25">
      <c r="B1435" s="154"/>
      <c r="D1435" s="146" t="s">
        <v>159</v>
      </c>
      <c r="E1435" s="155" t="s">
        <v>44</v>
      </c>
      <c r="F1435" s="156" t="s">
        <v>620</v>
      </c>
      <c r="H1435" s="157">
        <v>0.85</v>
      </c>
      <c r="I1435" s="158"/>
      <c r="L1435" s="154"/>
      <c r="M1435" s="159"/>
      <c r="T1435" s="160"/>
      <c r="AT1435" s="155" t="s">
        <v>159</v>
      </c>
      <c r="AU1435" s="155" t="s">
        <v>92</v>
      </c>
      <c r="AV1435" s="13" t="s">
        <v>92</v>
      </c>
      <c r="AW1435" s="13" t="s">
        <v>42</v>
      </c>
      <c r="AX1435" s="13" t="s">
        <v>82</v>
      </c>
      <c r="AY1435" s="155" t="s">
        <v>146</v>
      </c>
    </row>
    <row r="1436" spans="2:65" s="15" customFormat="1" ht="11.25">
      <c r="B1436" s="168"/>
      <c r="D1436" s="146" t="s">
        <v>159</v>
      </c>
      <c r="E1436" s="169" t="s">
        <v>44</v>
      </c>
      <c r="F1436" s="170" t="s">
        <v>342</v>
      </c>
      <c r="H1436" s="171">
        <v>5.1499999999999995</v>
      </c>
      <c r="I1436" s="172"/>
      <c r="L1436" s="168"/>
      <c r="M1436" s="173"/>
      <c r="T1436" s="174"/>
      <c r="AT1436" s="169" t="s">
        <v>159</v>
      </c>
      <c r="AU1436" s="169" t="s">
        <v>92</v>
      </c>
      <c r="AV1436" s="15" t="s">
        <v>169</v>
      </c>
      <c r="AW1436" s="15" t="s">
        <v>42</v>
      </c>
      <c r="AX1436" s="15" t="s">
        <v>82</v>
      </c>
      <c r="AY1436" s="169" t="s">
        <v>146</v>
      </c>
    </row>
    <row r="1437" spans="2:65" s="14" customFormat="1" ht="11.25">
      <c r="B1437" s="161"/>
      <c r="D1437" s="146" t="s">
        <v>159</v>
      </c>
      <c r="E1437" s="162" t="s">
        <v>44</v>
      </c>
      <c r="F1437" s="163" t="s">
        <v>281</v>
      </c>
      <c r="H1437" s="164">
        <v>18.600000000000001</v>
      </c>
      <c r="I1437" s="165"/>
      <c r="L1437" s="161"/>
      <c r="M1437" s="166"/>
      <c r="T1437" s="167"/>
      <c r="AT1437" s="162" t="s">
        <v>159</v>
      </c>
      <c r="AU1437" s="162" t="s">
        <v>92</v>
      </c>
      <c r="AV1437" s="14" t="s">
        <v>153</v>
      </c>
      <c r="AW1437" s="14" t="s">
        <v>42</v>
      </c>
      <c r="AX1437" s="14" t="s">
        <v>90</v>
      </c>
      <c r="AY1437" s="162" t="s">
        <v>146</v>
      </c>
    </row>
    <row r="1438" spans="2:65" s="1" customFormat="1" ht="16.5" customHeight="1">
      <c r="B1438" s="34"/>
      <c r="C1438" s="178" t="s">
        <v>1946</v>
      </c>
      <c r="D1438" s="178" t="s">
        <v>720</v>
      </c>
      <c r="E1438" s="179" t="s">
        <v>1947</v>
      </c>
      <c r="F1438" s="180" t="s">
        <v>1948</v>
      </c>
      <c r="G1438" s="181" t="s">
        <v>192</v>
      </c>
      <c r="H1438" s="182">
        <v>16.14</v>
      </c>
      <c r="I1438" s="183"/>
      <c r="J1438" s="184">
        <f>ROUND(I1438*H1438,2)</f>
        <v>0</v>
      </c>
      <c r="K1438" s="180" t="s">
        <v>152</v>
      </c>
      <c r="L1438" s="185"/>
      <c r="M1438" s="186" t="s">
        <v>44</v>
      </c>
      <c r="N1438" s="187" t="s">
        <v>53</v>
      </c>
      <c r="P1438" s="138">
        <f>O1438*H1438</f>
        <v>0</v>
      </c>
      <c r="Q1438" s="138">
        <v>1.2E-4</v>
      </c>
      <c r="R1438" s="138">
        <f>Q1438*H1438</f>
        <v>1.9368E-3</v>
      </c>
      <c r="S1438" s="138">
        <v>0</v>
      </c>
      <c r="T1438" s="139">
        <f>S1438*H1438</f>
        <v>0</v>
      </c>
      <c r="AR1438" s="140" t="s">
        <v>361</v>
      </c>
      <c r="AT1438" s="140" t="s">
        <v>720</v>
      </c>
      <c r="AU1438" s="140" t="s">
        <v>92</v>
      </c>
      <c r="AY1438" s="18" t="s">
        <v>146</v>
      </c>
      <c r="BE1438" s="141">
        <f>IF(N1438="základní",J1438,0)</f>
        <v>0</v>
      </c>
      <c r="BF1438" s="141">
        <f>IF(N1438="snížená",J1438,0)</f>
        <v>0</v>
      </c>
      <c r="BG1438" s="141">
        <f>IF(N1438="zákl. přenesená",J1438,0)</f>
        <v>0</v>
      </c>
      <c r="BH1438" s="141">
        <f>IF(N1438="sníž. přenesená",J1438,0)</f>
        <v>0</v>
      </c>
      <c r="BI1438" s="141">
        <f>IF(N1438="nulová",J1438,0)</f>
        <v>0</v>
      </c>
      <c r="BJ1438" s="18" t="s">
        <v>90</v>
      </c>
      <c r="BK1438" s="141">
        <f>ROUND(I1438*H1438,2)</f>
        <v>0</v>
      </c>
      <c r="BL1438" s="18" t="s">
        <v>250</v>
      </c>
      <c r="BM1438" s="140" t="s">
        <v>1949</v>
      </c>
    </row>
    <row r="1439" spans="2:65" s="1" customFormat="1" ht="19.5">
      <c r="B1439" s="34"/>
      <c r="D1439" s="146" t="s">
        <v>157</v>
      </c>
      <c r="F1439" s="147" t="s">
        <v>1191</v>
      </c>
      <c r="I1439" s="144"/>
      <c r="L1439" s="34"/>
      <c r="M1439" s="145"/>
      <c r="T1439" s="55"/>
      <c r="AT1439" s="18" t="s">
        <v>157</v>
      </c>
      <c r="AU1439" s="18" t="s">
        <v>92</v>
      </c>
    </row>
    <row r="1440" spans="2:65" s="12" customFormat="1" ht="11.25">
      <c r="B1440" s="148"/>
      <c r="D1440" s="146" t="s">
        <v>159</v>
      </c>
      <c r="E1440" s="149" t="s">
        <v>44</v>
      </c>
      <c r="F1440" s="150" t="s">
        <v>275</v>
      </c>
      <c r="H1440" s="149" t="s">
        <v>44</v>
      </c>
      <c r="I1440" s="151"/>
      <c r="L1440" s="148"/>
      <c r="M1440" s="152"/>
      <c r="T1440" s="153"/>
      <c r="AT1440" s="149" t="s">
        <v>159</v>
      </c>
      <c r="AU1440" s="149" t="s">
        <v>92</v>
      </c>
      <c r="AV1440" s="12" t="s">
        <v>90</v>
      </c>
      <c r="AW1440" s="12" t="s">
        <v>42</v>
      </c>
      <c r="AX1440" s="12" t="s">
        <v>82</v>
      </c>
      <c r="AY1440" s="149" t="s">
        <v>146</v>
      </c>
    </row>
    <row r="1441" spans="2:65" s="12" customFormat="1" ht="11.25">
      <c r="B1441" s="148"/>
      <c r="D1441" s="146" t="s">
        <v>159</v>
      </c>
      <c r="E1441" s="149" t="s">
        <v>44</v>
      </c>
      <c r="F1441" s="150" t="s">
        <v>276</v>
      </c>
      <c r="H1441" s="149" t="s">
        <v>44</v>
      </c>
      <c r="I1441" s="151"/>
      <c r="L1441" s="148"/>
      <c r="M1441" s="152"/>
      <c r="T1441" s="153"/>
      <c r="AT1441" s="149" t="s">
        <v>159</v>
      </c>
      <c r="AU1441" s="149" t="s">
        <v>92</v>
      </c>
      <c r="AV1441" s="12" t="s">
        <v>90</v>
      </c>
      <c r="AW1441" s="12" t="s">
        <v>42</v>
      </c>
      <c r="AX1441" s="12" t="s">
        <v>82</v>
      </c>
      <c r="AY1441" s="149" t="s">
        <v>146</v>
      </c>
    </row>
    <row r="1442" spans="2:65" s="13" customFormat="1" ht="11.25">
      <c r="B1442" s="154"/>
      <c r="D1442" s="146" t="s">
        <v>159</v>
      </c>
      <c r="E1442" s="155" t="s">
        <v>44</v>
      </c>
      <c r="F1442" s="156" t="s">
        <v>1941</v>
      </c>
      <c r="H1442" s="157">
        <v>3.95</v>
      </c>
      <c r="I1442" s="158"/>
      <c r="L1442" s="154"/>
      <c r="M1442" s="159"/>
      <c r="T1442" s="160"/>
      <c r="AT1442" s="155" t="s">
        <v>159</v>
      </c>
      <c r="AU1442" s="155" t="s">
        <v>92</v>
      </c>
      <c r="AV1442" s="13" t="s">
        <v>92</v>
      </c>
      <c r="AW1442" s="13" t="s">
        <v>42</v>
      </c>
      <c r="AX1442" s="13" t="s">
        <v>82</v>
      </c>
      <c r="AY1442" s="155" t="s">
        <v>146</v>
      </c>
    </row>
    <row r="1443" spans="2:65" s="13" customFormat="1" ht="11.25">
      <c r="B1443" s="154"/>
      <c r="D1443" s="146" t="s">
        <v>159</v>
      </c>
      <c r="E1443" s="155" t="s">
        <v>44</v>
      </c>
      <c r="F1443" s="156" t="s">
        <v>1942</v>
      </c>
      <c r="H1443" s="157">
        <v>4.5</v>
      </c>
      <c r="I1443" s="158"/>
      <c r="L1443" s="154"/>
      <c r="M1443" s="159"/>
      <c r="T1443" s="160"/>
      <c r="AT1443" s="155" t="s">
        <v>159</v>
      </c>
      <c r="AU1443" s="155" t="s">
        <v>92</v>
      </c>
      <c r="AV1443" s="13" t="s">
        <v>92</v>
      </c>
      <c r="AW1443" s="13" t="s">
        <v>42</v>
      </c>
      <c r="AX1443" s="13" t="s">
        <v>82</v>
      </c>
      <c r="AY1443" s="155" t="s">
        <v>146</v>
      </c>
    </row>
    <row r="1444" spans="2:65" s="13" customFormat="1" ht="11.25">
      <c r="B1444" s="154"/>
      <c r="D1444" s="146" t="s">
        <v>159</v>
      </c>
      <c r="E1444" s="155" t="s">
        <v>44</v>
      </c>
      <c r="F1444" s="156" t="s">
        <v>1943</v>
      </c>
      <c r="H1444" s="157">
        <v>3.35</v>
      </c>
      <c r="I1444" s="158"/>
      <c r="L1444" s="154"/>
      <c r="M1444" s="159"/>
      <c r="T1444" s="160"/>
      <c r="AT1444" s="155" t="s">
        <v>159</v>
      </c>
      <c r="AU1444" s="155" t="s">
        <v>92</v>
      </c>
      <c r="AV1444" s="13" t="s">
        <v>92</v>
      </c>
      <c r="AW1444" s="13" t="s">
        <v>42</v>
      </c>
      <c r="AX1444" s="13" t="s">
        <v>82</v>
      </c>
      <c r="AY1444" s="155" t="s">
        <v>146</v>
      </c>
    </row>
    <row r="1445" spans="2:65" s="13" customFormat="1" ht="11.25">
      <c r="B1445" s="154"/>
      <c r="D1445" s="146" t="s">
        <v>159</v>
      </c>
      <c r="E1445" s="155" t="s">
        <v>44</v>
      </c>
      <c r="F1445" s="156" t="s">
        <v>1944</v>
      </c>
      <c r="H1445" s="157">
        <v>1.65</v>
      </c>
      <c r="I1445" s="158"/>
      <c r="L1445" s="154"/>
      <c r="M1445" s="159"/>
      <c r="T1445" s="160"/>
      <c r="AT1445" s="155" t="s">
        <v>159</v>
      </c>
      <c r="AU1445" s="155" t="s">
        <v>92</v>
      </c>
      <c r="AV1445" s="13" t="s">
        <v>92</v>
      </c>
      <c r="AW1445" s="13" t="s">
        <v>42</v>
      </c>
      <c r="AX1445" s="13" t="s">
        <v>82</v>
      </c>
      <c r="AY1445" s="155" t="s">
        <v>146</v>
      </c>
    </row>
    <row r="1446" spans="2:65" s="14" customFormat="1" ht="11.25">
      <c r="B1446" s="161"/>
      <c r="D1446" s="146" t="s">
        <v>159</v>
      </c>
      <c r="E1446" s="162" t="s">
        <v>44</v>
      </c>
      <c r="F1446" s="163" t="s">
        <v>281</v>
      </c>
      <c r="H1446" s="164">
        <v>13.45</v>
      </c>
      <c r="I1446" s="165"/>
      <c r="L1446" s="161"/>
      <c r="M1446" s="166"/>
      <c r="T1446" s="167"/>
      <c r="AT1446" s="162" t="s">
        <v>159</v>
      </c>
      <c r="AU1446" s="162" t="s">
        <v>92</v>
      </c>
      <c r="AV1446" s="14" t="s">
        <v>153</v>
      </c>
      <c r="AW1446" s="14" t="s">
        <v>42</v>
      </c>
      <c r="AX1446" s="14" t="s">
        <v>90</v>
      </c>
      <c r="AY1446" s="162" t="s">
        <v>146</v>
      </c>
    </row>
    <row r="1447" spans="2:65" s="13" customFormat="1" ht="11.25">
      <c r="B1447" s="154"/>
      <c r="D1447" s="146" t="s">
        <v>159</v>
      </c>
      <c r="F1447" s="156" t="s">
        <v>1950</v>
      </c>
      <c r="H1447" s="157">
        <v>16.14</v>
      </c>
      <c r="I1447" s="158"/>
      <c r="L1447" s="154"/>
      <c r="M1447" s="159"/>
      <c r="T1447" s="160"/>
      <c r="AT1447" s="155" t="s">
        <v>159</v>
      </c>
      <c r="AU1447" s="155" t="s">
        <v>92</v>
      </c>
      <c r="AV1447" s="13" t="s">
        <v>92</v>
      </c>
      <c r="AW1447" s="13" t="s">
        <v>4</v>
      </c>
      <c r="AX1447" s="13" t="s">
        <v>90</v>
      </c>
      <c r="AY1447" s="155" t="s">
        <v>146</v>
      </c>
    </row>
    <row r="1448" spans="2:65" s="1" customFormat="1" ht="16.5" customHeight="1">
      <c r="B1448" s="34"/>
      <c r="C1448" s="178" t="s">
        <v>1951</v>
      </c>
      <c r="D1448" s="178" t="s">
        <v>720</v>
      </c>
      <c r="E1448" s="179" t="s">
        <v>1952</v>
      </c>
      <c r="F1448" s="180" t="s">
        <v>1953</v>
      </c>
      <c r="G1448" s="181" t="s">
        <v>192</v>
      </c>
      <c r="H1448" s="182">
        <v>6.18</v>
      </c>
      <c r="I1448" s="183"/>
      <c r="J1448" s="184">
        <f>ROUND(I1448*H1448,2)</f>
        <v>0</v>
      </c>
      <c r="K1448" s="180" t="s">
        <v>152</v>
      </c>
      <c r="L1448" s="185"/>
      <c r="M1448" s="186" t="s">
        <v>44</v>
      </c>
      <c r="N1448" s="187" t="s">
        <v>53</v>
      </c>
      <c r="P1448" s="138">
        <f>O1448*H1448</f>
        <v>0</v>
      </c>
      <c r="Q1448" s="138">
        <v>2.9999999999999997E-4</v>
      </c>
      <c r="R1448" s="138">
        <f>Q1448*H1448</f>
        <v>1.8539999999999997E-3</v>
      </c>
      <c r="S1448" s="138">
        <v>0</v>
      </c>
      <c r="T1448" s="139">
        <f>S1448*H1448</f>
        <v>0</v>
      </c>
      <c r="AR1448" s="140" t="s">
        <v>361</v>
      </c>
      <c r="AT1448" s="140" t="s">
        <v>720</v>
      </c>
      <c r="AU1448" s="140" t="s">
        <v>92</v>
      </c>
      <c r="AY1448" s="18" t="s">
        <v>146</v>
      </c>
      <c r="BE1448" s="141">
        <f>IF(N1448="základní",J1448,0)</f>
        <v>0</v>
      </c>
      <c r="BF1448" s="141">
        <f>IF(N1448="snížená",J1448,0)</f>
        <v>0</v>
      </c>
      <c r="BG1448" s="141">
        <f>IF(N1448="zákl. přenesená",J1448,0)</f>
        <v>0</v>
      </c>
      <c r="BH1448" s="141">
        <f>IF(N1448="sníž. přenesená",J1448,0)</f>
        <v>0</v>
      </c>
      <c r="BI1448" s="141">
        <f>IF(N1448="nulová",J1448,0)</f>
        <v>0</v>
      </c>
      <c r="BJ1448" s="18" t="s">
        <v>90</v>
      </c>
      <c r="BK1448" s="141">
        <f>ROUND(I1448*H1448,2)</f>
        <v>0</v>
      </c>
      <c r="BL1448" s="18" t="s">
        <v>250</v>
      </c>
      <c r="BM1448" s="140" t="s">
        <v>1954</v>
      </c>
    </row>
    <row r="1449" spans="2:65" s="1" customFormat="1" ht="19.5">
      <c r="B1449" s="34"/>
      <c r="D1449" s="146" t="s">
        <v>157</v>
      </c>
      <c r="F1449" s="147" t="s">
        <v>1191</v>
      </c>
      <c r="I1449" s="144"/>
      <c r="L1449" s="34"/>
      <c r="M1449" s="145"/>
      <c r="T1449" s="55"/>
      <c r="AT1449" s="18" t="s">
        <v>157</v>
      </c>
      <c r="AU1449" s="18" t="s">
        <v>92</v>
      </c>
    </row>
    <row r="1450" spans="2:65" s="12" customFormat="1" ht="11.25">
      <c r="B1450" s="148"/>
      <c r="D1450" s="146" t="s">
        <v>159</v>
      </c>
      <c r="E1450" s="149" t="s">
        <v>44</v>
      </c>
      <c r="F1450" s="150" t="s">
        <v>275</v>
      </c>
      <c r="H1450" s="149" t="s">
        <v>44</v>
      </c>
      <c r="I1450" s="151"/>
      <c r="L1450" s="148"/>
      <c r="M1450" s="152"/>
      <c r="T1450" s="153"/>
      <c r="AT1450" s="149" t="s">
        <v>159</v>
      </c>
      <c r="AU1450" s="149" t="s">
        <v>92</v>
      </c>
      <c r="AV1450" s="12" t="s">
        <v>90</v>
      </c>
      <c r="AW1450" s="12" t="s">
        <v>42</v>
      </c>
      <c r="AX1450" s="12" t="s">
        <v>82</v>
      </c>
      <c r="AY1450" s="149" t="s">
        <v>146</v>
      </c>
    </row>
    <row r="1451" spans="2:65" s="12" customFormat="1" ht="11.25">
      <c r="B1451" s="148"/>
      <c r="D1451" s="146" t="s">
        <v>159</v>
      </c>
      <c r="E1451" s="149" t="s">
        <v>44</v>
      </c>
      <c r="F1451" s="150" t="s">
        <v>1945</v>
      </c>
      <c r="H1451" s="149" t="s">
        <v>44</v>
      </c>
      <c r="I1451" s="151"/>
      <c r="L1451" s="148"/>
      <c r="M1451" s="152"/>
      <c r="T1451" s="153"/>
      <c r="AT1451" s="149" t="s">
        <v>159</v>
      </c>
      <c r="AU1451" s="149" t="s">
        <v>92</v>
      </c>
      <c r="AV1451" s="12" t="s">
        <v>90</v>
      </c>
      <c r="AW1451" s="12" t="s">
        <v>42</v>
      </c>
      <c r="AX1451" s="12" t="s">
        <v>82</v>
      </c>
      <c r="AY1451" s="149" t="s">
        <v>146</v>
      </c>
    </row>
    <row r="1452" spans="2:65" s="13" customFormat="1" ht="11.25">
      <c r="B1452" s="154"/>
      <c r="D1452" s="146" t="s">
        <v>159</v>
      </c>
      <c r="E1452" s="155" t="s">
        <v>44</v>
      </c>
      <c r="F1452" s="156" t="s">
        <v>619</v>
      </c>
      <c r="H1452" s="157">
        <v>4.3</v>
      </c>
      <c r="I1452" s="158"/>
      <c r="L1452" s="154"/>
      <c r="M1452" s="159"/>
      <c r="T1452" s="160"/>
      <c r="AT1452" s="155" t="s">
        <v>159</v>
      </c>
      <c r="AU1452" s="155" t="s">
        <v>92</v>
      </c>
      <c r="AV1452" s="13" t="s">
        <v>92</v>
      </c>
      <c r="AW1452" s="13" t="s">
        <v>42</v>
      </c>
      <c r="AX1452" s="13" t="s">
        <v>82</v>
      </c>
      <c r="AY1452" s="155" t="s">
        <v>146</v>
      </c>
    </row>
    <row r="1453" spans="2:65" s="13" customFormat="1" ht="11.25">
      <c r="B1453" s="154"/>
      <c r="D1453" s="146" t="s">
        <v>159</v>
      </c>
      <c r="E1453" s="155" t="s">
        <v>44</v>
      </c>
      <c r="F1453" s="156" t="s">
        <v>620</v>
      </c>
      <c r="H1453" s="157">
        <v>0.85</v>
      </c>
      <c r="I1453" s="158"/>
      <c r="L1453" s="154"/>
      <c r="M1453" s="159"/>
      <c r="T1453" s="160"/>
      <c r="AT1453" s="155" t="s">
        <v>159</v>
      </c>
      <c r="AU1453" s="155" t="s">
        <v>92</v>
      </c>
      <c r="AV1453" s="13" t="s">
        <v>92</v>
      </c>
      <c r="AW1453" s="13" t="s">
        <v>42</v>
      </c>
      <c r="AX1453" s="13" t="s">
        <v>82</v>
      </c>
      <c r="AY1453" s="155" t="s">
        <v>146</v>
      </c>
    </row>
    <row r="1454" spans="2:65" s="14" customFormat="1" ht="11.25">
      <c r="B1454" s="161"/>
      <c r="D1454" s="146" t="s">
        <v>159</v>
      </c>
      <c r="E1454" s="162" t="s">
        <v>44</v>
      </c>
      <c r="F1454" s="163" t="s">
        <v>281</v>
      </c>
      <c r="H1454" s="164">
        <v>5.1499999999999995</v>
      </c>
      <c r="I1454" s="165"/>
      <c r="L1454" s="161"/>
      <c r="M1454" s="166"/>
      <c r="T1454" s="167"/>
      <c r="AT1454" s="162" t="s">
        <v>159</v>
      </c>
      <c r="AU1454" s="162" t="s">
        <v>92</v>
      </c>
      <c r="AV1454" s="14" t="s">
        <v>153</v>
      </c>
      <c r="AW1454" s="14" t="s">
        <v>42</v>
      </c>
      <c r="AX1454" s="14" t="s">
        <v>90</v>
      </c>
      <c r="AY1454" s="162" t="s">
        <v>146</v>
      </c>
    </row>
    <row r="1455" spans="2:65" s="13" customFormat="1" ht="11.25">
      <c r="B1455" s="154"/>
      <c r="D1455" s="146" t="s">
        <v>159</v>
      </c>
      <c r="F1455" s="156" t="s">
        <v>1955</v>
      </c>
      <c r="H1455" s="157">
        <v>6.18</v>
      </c>
      <c r="I1455" s="158"/>
      <c r="L1455" s="154"/>
      <c r="M1455" s="159"/>
      <c r="T1455" s="160"/>
      <c r="AT1455" s="155" t="s">
        <v>159</v>
      </c>
      <c r="AU1455" s="155" t="s">
        <v>92</v>
      </c>
      <c r="AV1455" s="13" t="s">
        <v>92</v>
      </c>
      <c r="AW1455" s="13" t="s">
        <v>4</v>
      </c>
      <c r="AX1455" s="13" t="s">
        <v>90</v>
      </c>
      <c r="AY1455" s="155" t="s">
        <v>146</v>
      </c>
    </row>
    <row r="1456" spans="2:65" s="1" customFormat="1" ht="16.5" customHeight="1">
      <c r="B1456" s="34"/>
      <c r="C1456" s="129" t="s">
        <v>1956</v>
      </c>
      <c r="D1456" s="129" t="s">
        <v>148</v>
      </c>
      <c r="E1456" s="130" t="s">
        <v>1957</v>
      </c>
      <c r="F1456" s="131" t="s">
        <v>1958</v>
      </c>
      <c r="G1456" s="132" t="s">
        <v>192</v>
      </c>
      <c r="H1456" s="133">
        <v>15.2</v>
      </c>
      <c r="I1456" s="134"/>
      <c r="J1456" s="135">
        <f>ROUND(I1456*H1456,2)</f>
        <v>0</v>
      </c>
      <c r="K1456" s="131" t="s">
        <v>152</v>
      </c>
      <c r="L1456" s="34"/>
      <c r="M1456" s="136" t="s">
        <v>44</v>
      </c>
      <c r="N1456" s="137" t="s">
        <v>53</v>
      </c>
      <c r="P1456" s="138">
        <f>O1456*H1456</f>
        <v>0</v>
      </c>
      <c r="Q1456" s="138">
        <v>9.0000000000000006E-5</v>
      </c>
      <c r="R1456" s="138">
        <f>Q1456*H1456</f>
        <v>1.3680000000000001E-3</v>
      </c>
      <c r="S1456" s="138">
        <v>0</v>
      </c>
      <c r="T1456" s="139">
        <f>S1456*H1456</f>
        <v>0</v>
      </c>
      <c r="AR1456" s="140" t="s">
        <v>250</v>
      </c>
      <c r="AT1456" s="140" t="s">
        <v>148</v>
      </c>
      <c r="AU1456" s="140" t="s">
        <v>92</v>
      </c>
      <c r="AY1456" s="18" t="s">
        <v>146</v>
      </c>
      <c r="BE1456" s="141">
        <f>IF(N1456="základní",J1456,0)</f>
        <v>0</v>
      </c>
      <c r="BF1456" s="141">
        <f>IF(N1456="snížená",J1456,0)</f>
        <v>0</v>
      </c>
      <c r="BG1456" s="141">
        <f>IF(N1456="zákl. přenesená",J1456,0)</f>
        <v>0</v>
      </c>
      <c r="BH1456" s="141">
        <f>IF(N1456="sníž. přenesená",J1456,0)</f>
        <v>0</v>
      </c>
      <c r="BI1456" s="141">
        <f>IF(N1456="nulová",J1456,0)</f>
        <v>0</v>
      </c>
      <c r="BJ1456" s="18" t="s">
        <v>90</v>
      </c>
      <c r="BK1456" s="141">
        <f>ROUND(I1456*H1456,2)</f>
        <v>0</v>
      </c>
      <c r="BL1456" s="18" t="s">
        <v>250</v>
      </c>
      <c r="BM1456" s="140" t="s">
        <v>1959</v>
      </c>
    </row>
    <row r="1457" spans="2:65" s="1" customFormat="1" ht="11.25">
      <c r="B1457" s="34"/>
      <c r="D1457" s="142" t="s">
        <v>155</v>
      </c>
      <c r="F1457" s="143" t="s">
        <v>1960</v>
      </c>
      <c r="I1457" s="144"/>
      <c r="L1457" s="34"/>
      <c r="M1457" s="145"/>
      <c r="T1457" s="55"/>
      <c r="AT1457" s="18" t="s">
        <v>155</v>
      </c>
      <c r="AU1457" s="18" t="s">
        <v>92</v>
      </c>
    </row>
    <row r="1458" spans="2:65" s="12" customFormat="1" ht="11.25">
      <c r="B1458" s="148"/>
      <c r="D1458" s="146" t="s">
        <v>159</v>
      </c>
      <c r="E1458" s="149" t="s">
        <v>44</v>
      </c>
      <c r="F1458" s="150" t="s">
        <v>275</v>
      </c>
      <c r="H1458" s="149" t="s">
        <v>44</v>
      </c>
      <c r="I1458" s="151"/>
      <c r="L1458" s="148"/>
      <c r="M1458" s="152"/>
      <c r="T1458" s="153"/>
      <c r="AT1458" s="149" t="s">
        <v>159</v>
      </c>
      <c r="AU1458" s="149" t="s">
        <v>92</v>
      </c>
      <c r="AV1458" s="12" t="s">
        <v>90</v>
      </c>
      <c r="AW1458" s="12" t="s">
        <v>42</v>
      </c>
      <c r="AX1458" s="12" t="s">
        <v>82</v>
      </c>
      <c r="AY1458" s="149" t="s">
        <v>146</v>
      </c>
    </row>
    <row r="1459" spans="2:65" s="12" customFormat="1" ht="11.25">
      <c r="B1459" s="148"/>
      <c r="D1459" s="146" t="s">
        <v>159</v>
      </c>
      <c r="E1459" s="149" t="s">
        <v>44</v>
      </c>
      <c r="F1459" s="150" t="s">
        <v>276</v>
      </c>
      <c r="H1459" s="149" t="s">
        <v>44</v>
      </c>
      <c r="I1459" s="151"/>
      <c r="L1459" s="148"/>
      <c r="M1459" s="152"/>
      <c r="T1459" s="153"/>
      <c r="AT1459" s="149" t="s">
        <v>159</v>
      </c>
      <c r="AU1459" s="149" t="s">
        <v>92</v>
      </c>
      <c r="AV1459" s="12" t="s">
        <v>90</v>
      </c>
      <c r="AW1459" s="12" t="s">
        <v>42</v>
      </c>
      <c r="AX1459" s="12" t="s">
        <v>82</v>
      </c>
      <c r="AY1459" s="149" t="s">
        <v>146</v>
      </c>
    </row>
    <row r="1460" spans="2:65" s="13" customFormat="1" ht="11.25">
      <c r="B1460" s="154"/>
      <c r="D1460" s="146" t="s">
        <v>159</v>
      </c>
      <c r="E1460" s="155" t="s">
        <v>44</v>
      </c>
      <c r="F1460" s="156" t="s">
        <v>1961</v>
      </c>
      <c r="H1460" s="157">
        <v>4</v>
      </c>
      <c r="I1460" s="158"/>
      <c r="L1460" s="154"/>
      <c r="M1460" s="159"/>
      <c r="T1460" s="160"/>
      <c r="AT1460" s="155" t="s">
        <v>159</v>
      </c>
      <c r="AU1460" s="155" t="s">
        <v>92</v>
      </c>
      <c r="AV1460" s="13" t="s">
        <v>92</v>
      </c>
      <c r="AW1460" s="13" t="s">
        <v>42</v>
      </c>
      <c r="AX1460" s="13" t="s">
        <v>82</v>
      </c>
      <c r="AY1460" s="155" t="s">
        <v>146</v>
      </c>
    </row>
    <row r="1461" spans="2:65" s="13" customFormat="1" ht="11.25">
      <c r="B1461" s="154"/>
      <c r="D1461" s="146" t="s">
        <v>159</v>
      </c>
      <c r="E1461" s="155" t="s">
        <v>44</v>
      </c>
      <c r="F1461" s="156" t="s">
        <v>1962</v>
      </c>
      <c r="H1461" s="157">
        <v>3.2</v>
      </c>
      <c r="I1461" s="158"/>
      <c r="L1461" s="154"/>
      <c r="M1461" s="159"/>
      <c r="T1461" s="160"/>
      <c r="AT1461" s="155" t="s">
        <v>159</v>
      </c>
      <c r="AU1461" s="155" t="s">
        <v>92</v>
      </c>
      <c r="AV1461" s="13" t="s">
        <v>92</v>
      </c>
      <c r="AW1461" s="13" t="s">
        <v>42</v>
      </c>
      <c r="AX1461" s="13" t="s">
        <v>82</v>
      </c>
      <c r="AY1461" s="155" t="s">
        <v>146</v>
      </c>
    </row>
    <row r="1462" spans="2:65" s="13" customFormat="1" ht="11.25">
      <c r="B1462" s="154"/>
      <c r="D1462" s="146" t="s">
        <v>159</v>
      </c>
      <c r="E1462" s="155" t="s">
        <v>44</v>
      </c>
      <c r="F1462" s="156" t="s">
        <v>1963</v>
      </c>
      <c r="H1462" s="157">
        <v>3.2</v>
      </c>
      <c r="I1462" s="158"/>
      <c r="L1462" s="154"/>
      <c r="M1462" s="159"/>
      <c r="T1462" s="160"/>
      <c r="AT1462" s="155" t="s">
        <v>159</v>
      </c>
      <c r="AU1462" s="155" t="s">
        <v>92</v>
      </c>
      <c r="AV1462" s="13" t="s">
        <v>92</v>
      </c>
      <c r="AW1462" s="13" t="s">
        <v>42</v>
      </c>
      <c r="AX1462" s="13" t="s">
        <v>82</v>
      </c>
      <c r="AY1462" s="155" t="s">
        <v>146</v>
      </c>
    </row>
    <row r="1463" spans="2:65" s="13" customFormat="1" ht="11.25">
      <c r="B1463" s="154"/>
      <c r="D1463" s="146" t="s">
        <v>159</v>
      </c>
      <c r="E1463" s="155" t="s">
        <v>44</v>
      </c>
      <c r="F1463" s="156" t="s">
        <v>1964</v>
      </c>
      <c r="H1463" s="157">
        <v>4.8</v>
      </c>
      <c r="I1463" s="158"/>
      <c r="L1463" s="154"/>
      <c r="M1463" s="159"/>
      <c r="T1463" s="160"/>
      <c r="AT1463" s="155" t="s">
        <v>159</v>
      </c>
      <c r="AU1463" s="155" t="s">
        <v>92</v>
      </c>
      <c r="AV1463" s="13" t="s">
        <v>92</v>
      </c>
      <c r="AW1463" s="13" t="s">
        <v>42</v>
      </c>
      <c r="AX1463" s="13" t="s">
        <v>82</v>
      </c>
      <c r="AY1463" s="155" t="s">
        <v>146</v>
      </c>
    </row>
    <row r="1464" spans="2:65" s="14" customFormat="1" ht="11.25">
      <c r="B1464" s="161"/>
      <c r="D1464" s="146" t="s">
        <v>159</v>
      </c>
      <c r="E1464" s="162" t="s">
        <v>44</v>
      </c>
      <c r="F1464" s="163" t="s">
        <v>281</v>
      </c>
      <c r="H1464" s="164">
        <v>15.2</v>
      </c>
      <c r="I1464" s="165"/>
      <c r="L1464" s="161"/>
      <c r="M1464" s="166"/>
      <c r="T1464" s="167"/>
      <c r="AT1464" s="162" t="s">
        <v>159</v>
      </c>
      <c r="AU1464" s="162" t="s">
        <v>92</v>
      </c>
      <c r="AV1464" s="14" t="s">
        <v>153</v>
      </c>
      <c r="AW1464" s="14" t="s">
        <v>42</v>
      </c>
      <c r="AX1464" s="14" t="s">
        <v>90</v>
      </c>
      <c r="AY1464" s="162" t="s">
        <v>146</v>
      </c>
    </row>
    <row r="1465" spans="2:65" s="1" customFormat="1" ht="24.2" customHeight="1">
      <c r="B1465" s="34"/>
      <c r="C1465" s="129" t="s">
        <v>1965</v>
      </c>
      <c r="D1465" s="129" t="s">
        <v>148</v>
      </c>
      <c r="E1465" s="130" t="s">
        <v>1966</v>
      </c>
      <c r="F1465" s="131" t="s">
        <v>1967</v>
      </c>
      <c r="G1465" s="132" t="s">
        <v>295</v>
      </c>
      <c r="H1465" s="133">
        <v>0.33400000000000002</v>
      </c>
      <c r="I1465" s="134"/>
      <c r="J1465" s="135">
        <f>ROUND(I1465*H1465,2)</f>
        <v>0</v>
      </c>
      <c r="K1465" s="131" t="s">
        <v>152</v>
      </c>
      <c r="L1465" s="34"/>
      <c r="M1465" s="136" t="s">
        <v>44</v>
      </c>
      <c r="N1465" s="137" t="s">
        <v>53</v>
      </c>
      <c r="P1465" s="138">
        <f>O1465*H1465</f>
        <v>0</v>
      </c>
      <c r="Q1465" s="138">
        <v>0</v>
      </c>
      <c r="R1465" s="138">
        <f>Q1465*H1465</f>
        <v>0</v>
      </c>
      <c r="S1465" s="138">
        <v>0</v>
      </c>
      <c r="T1465" s="139">
        <f>S1465*H1465</f>
        <v>0</v>
      </c>
      <c r="AR1465" s="140" t="s">
        <v>250</v>
      </c>
      <c r="AT1465" s="140" t="s">
        <v>148</v>
      </c>
      <c r="AU1465" s="140" t="s">
        <v>92</v>
      </c>
      <c r="AY1465" s="18" t="s">
        <v>146</v>
      </c>
      <c r="BE1465" s="141">
        <f>IF(N1465="základní",J1465,0)</f>
        <v>0</v>
      </c>
      <c r="BF1465" s="141">
        <f>IF(N1465="snížená",J1465,0)</f>
        <v>0</v>
      </c>
      <c r="BG1465" s="141">
        <f>IF(N1465="zákl. přenesená",J1465,0)</f>
        <v>0</v>
      </c>
      <c r="BH1465" s="141">
        <f>IF(N1465="sníž. přenesená",J1465,0)</f>
        <v>0</v>
      </c>
      <c r="BI1465" s="141">
        <f>IF(N1465="nulová",J1465,0)</f>
        <v>0</v>
      </c>
      <c r="BJ1465" s="18" t="s">
        <v>90</v>
      </c>
      <c r="BK1465" s="141">
        <f>ROUND(I1465*H1465,2)</f>
        <v>0</v>
      </c>
      <c r="BL1465" s="18" t="s">
        <v>250</v>
      </c>
      <c r="BM1465" s="140" t="s">
        <v>1968</v>
      </c>
    </row>
    <row r="1466" spans="2:65" s="1" customFormat="1" ht="11.25">
      <c r="B1466" s="34"/>
      <c r="D1466" s="142" t="s">
        <v>155</v>
      </c>
      <c r="F1466" s="143" t="s">
        <v>1969</v>
      </c>
      <c r="I1466" s="144"/>
      <c r="L1466" s="34"/>
      <c r="M1466" s="145"/>
      <c r="T1466" s="55"/>
      <c r="AT1466" s="18" t="s">
        <v>155</v>
      </c>
      <c r="AU1466" s="18" t="s">
        <v>92</v>
      </c>
    </row>
    <row r="1467" spans="2:65" s="11" customFormat="1" ht="22.9" customHeight="1">
      <c r="B1467" s="117"/>
      <c r="D1467" s="118" t="s">
        <v>81</v>
      </c>
      <c r="E1467" s="127" t="s">
        <v>1970</v>
      </c>
      <c r="F1467" s="127" t="s">
        <v>1971</v>
      </c>
      <c r="I1467" s="120"/>
      <c r="J1467" s="128">
        <f>BK1467</f>
        <v>0</v>
      </c>
      <c r="L1467" s="117"/>
      <c r="M1467" s="122"/>
      <c r="P1467" s="123">
        <f>SUM(P1468:P1561)</f>
        <v>0</v>
      </c>
      <c r="R1467" s="123">
        <f>SUM(R1468:R1561)</f>
        <v>0.11541933</v>
      </c>
      <c r="T1467" s="124">
        <f>SUM(T1468:T1561)</f>
        <v>0</v>
      </c>
      <c r="AR1467" s="118" t="s">
        <v>92</v>
      </c>
      <c r="AT1467" s="125" t="s">
        <v>81</v>
      </c>
      <c r="AU1467" s="125" t="s">
        <v>90</v>
      </c>
      <c r="AY1467" s="118" t="s">
        <v>146</v>
      </c>
      <c r="BK1467" s="126">
        <f>SUM(BK1468:BK1561)</f>
        <v>0</v>
      </c>
    </row>
    <row r="1468" spans="2:65" s="1" customFormat="1" ht="24.2" customHeight="1">
      <c r="B1468" s="34"/>
      <c r="C1468" s="129" t="s">
        <v>1972</v>
      </c>
      <c r="D1468" s="129" t="s">
        <v>148</v>
      </c>
      <c r="E1468" s="130" t="s">
        <v>1973</v>
      </c>
      <c r="F1468" s="131" t="s">
        <v>1974</v>
      </c>
      <c r="G1468" s="132" t="s">
        <v>151</v>
      </c>
      <c r="H1468" s="133">
        <v>62.44</v>
      </c>
      <c r="I1468" s="134"/>
      <c r="J1468" s="135">
        <f>ROUND(I1468*H1468,2)</f>
        <v>0</v>
      </c>
      <c r="K1468" s="131" t="s">
        <v>152</v>
      </c>
      <c r="L1468" s="34"/>
      <c r="M1468" s="136" t="s">
        <v>44</v>
      </c>
      <c r="N1468" s="137" t="s">
        <v>53</v>
      </c>
      <c r="P1468" s="138">
        <f>O1468*H1468</f>
        <v>0</v>
      </c>
      <c r="Q1468" s="138">
        <v>2.2000000000000001E-4</v>
      </c>
      <c r="R1468" s="138">
        <f>Q1468*H1468</f>
        <v>1.37368E-2</v>
      </c>
      <c r="S1468" s="138">
        <v>0</v>
      </c>
      <c r="T1468" s="139">
        <f>S1468*H1468</f>
        <v>0</v>
      </c>
      <c r="AR1468" s="140" t="s">
        <v>250</v>
      </c>
      <c r="AT1468" s="140" t="s">
        <v>148</v>
      </c>
      <c r="AU1468" s="140" t="s">
        <v>92</v>
      </c>
      <c r="AY1468" s="18" t="s">
        <v>146</v>
      </c>
      <c r="BE1468" s="141">
        <f>IF(N1468="základní",J1468,0)</f>
        <v>0</v>
      </c>
      <c r="BF1468" s="141">
        <f>IF(N1468="snížená",J1468,0)</f>
        <v>0</v>
      </c>
      <c r="BG1468" s="141">
        <f>IF(N1468="zákl. přenesená",J1468,0)</f>
        <v>0</v>
      </c>
      <c r="BH1468" s="141">
        <f>IF(N1468="sníž. přenesená",J1468,0)</f>
        <v>0</v>
      </c>
      <c r="BI1468" s="141">
        <f>IF(N1468="nulová",J1468,0)</f>
        <v>0</v>
      </c>
      <c r="BJ1468" s="18" t="s">
        <v>90</v>
      </c>
      <c r="BK1468" s="141">
        <f>ROUND(I1468*H1468,2)</f>
        <v>0</v>
      </c>
      <c r="BL1468" s="18" t="s">
        <v>250</v>
      </c>
      <c r="BM1468" s="140" t="s">
        <v>1975</v>
      </c>
    </row>
    <row r="1469" spans="2:65" s="1" customFormat="1" ht="11.25">
      <c r="B1469" s="34"/>
      <c r="D1469" s="142" t="s">
        <v>155</v>
      </c>
      <c r="F1469" s="143" t="s">
        <v>1976</v>
      </c>
      <c r="I1469" s="144"/>
      <c r="L1469" s="34"/>
      <c r="M1469" s="145"/>
      <c r="T1469" s="55"/>
      <c r="AT1469" s="18" t="s">
        <v>155</v>
      </c>
      <c r="AU1469" s="18" t="s">
        <v>92</v>
      </c>
    </row>
    <row r="1470" spans="2:65" s="12" customFormat="1" ht="11.25">
      <c r="B1470" s="148"/>
      <c r="D1470" s="146" t="s">
        <v>159</v>
      </c>
      <c r="E1470" s="149" t="s">
        <v>44</v>
      </c>
      <c r="F1470" s="150" t="s">
        <v>1304</v>
      </c>
      <c r="H1470" s="149" t="s">
        <v>44</v>
      </c>
      <c r="I1470" s="151"/>
      <c r="L1470" s="148"/>
      <c r="M1470" s="152"/>
      <c r="T1470" s="153"/>
      <c r="AT1470" s="149" t="s">
        <v>159</v>
      </c>
      <c r="AU1470" s="149" t="s">
        <v>92</v>
      </c>
      <c r="AV1470" s="12" t="s">
        <v>90</v>
      </c>
      <c r="AW1470" s="12" t="s">
        <v>42</v>
      </c>
      <c r="AX1470" s="12" t="s">
        <v>82</v>
      </c>
      <c r="AY1470" s="149" t="s">
        <v>146</v>
      </c>
    </row>
    <row r="1471" spans="2:65" s="13" customFormat="1" ht="11.25">
      <c r="B1471" s="154"/>
      <c r="D1471" s="146" t="s">
        <v>159</v>
      </c>
      <c r="E1471" s="155" t="s">
        <v>44</v>
      </c>
      <c r="F1471" s="156" t="s">
        <v>1977</v>
      </c>
      <c r="H1471" s="157">
        <v>62.44</v>
      </c>
      <c r="I1471" s="158"/>
      <c r="L1471" s="154"/>
      <c r="M1471" s="159"/>
      <c r="T1471" s="160"/>
      <c r="AT1471" s="155" t="s">
        <v>159</v>
      </c>
      <c r="AU1471" s="155" t="s">
        <v>92</v>
      </c>
      <c r="AV1471" s="13" t="s">
        <v>92</v>
      </c>
      <c r="AW1471" s="13" t="s">
        <v>42</v>
      </c>
      <c r="AX1471" s="13" t="s">
        <v>90</v>
      </c>
      <c r="AY1471" s="155" t="s">
        <v>146</v>
      </c>
    </row>
    <row r="1472" spans="2:65" s="1" customFormat="1" ht="24.2" customHeight="1">
      <c r="B1472" s="34"/>
      <c r="C1472" s="129" t="s">
        <v>1978</v>
      </c>
      <c r="D1472" s="129" t="s">
        <v>148</v>
      </c>
      <c r="E1472" s="130" t="s">
        <v>1979</v>
      </c>
      <c r="F1472" s="131" t="s">
        <v>1980</v>
      </c>
      <c r="G1472" s="132" t="s">
        <v>151</v>
      </c>
      <c r="H1472" s="133">
        <v>14.137</v>
      </c>
      <c r="I1472" s="134"/>
      <c r="J1472" s="135">
        <f>ROUND(I1472*H1472,2)</f>
        <v>0</v>
      </c>
      <c r="K1472" s="131" t="s">
        <v>152</v>
      </c>
      <c r="L1472" s="34"/>
      <c r="M1472" s="136" t="s">
        <v>44</v>
      </c>
      <c r="N1472" s="137" t="s">
        <v>53</v>
      </c>
      <c r="P1472" s="138">
        <f>O1472*H1472</f>
        <v>0</v>
      </c>
      <c r="Q1472" s="138">
        <v>2.2000000000000001E-4</v>
      </c>
      <c r="R1472" s="138">
        <f>Q1472*H1472</f>
        <v>3.1101400000000004E-3</v>
      </c>
      <c r="S1472" s="138">
        <v>0</v>
      </c>
      <c r="T1472" s="139">
        <f>S1472*H1472</f>
        <v>0</v>
      </c>
      <c r="AR1472" s="140" t="s">
        <v>250</v>
      </c>
      <c r="AT1472" s="140" t="s">
        <v>148</v>
      </c>
      <c r="AU1472" s="140" t="s">
        <v>92</v>
      </c>
      <c r="AY1472" s="18" t="s">
        <v>146</v>
      </c>
      <c r="BE1472" s="141">
        <f>IF(N1472="základní",J1472,0)</f>
        <v>0</v>
      </c>
      <c r="BF1472" s="141">
        <f>IF(N1472="snížená",J1472,0)</f>
        <v>0</v>
      </c>
      <c r="BG1472" s="141">
        <f>IF(N1472="zákl. přenesená",J1472,0)</f>
        <v>0</v>
      </c>
      <c r="BH1472" s="141">
        <f>IF(N1472="sníž. přenesená",J1472,0)</f>
        <v>0</v>
      </c>
      <c r="BI1472" s="141">
        <f>IF(N1472="nulová",J1472,0)</f>
        <v>0</v>
      </c>
      <c r="BJ1472" s="18" t="s">
        <v>90</v>
      </c>
      <c r="BK1472" s="141">
        <f>ROUND(I1472*H1472,2)</f>
        <v>0</v>
      </c>
      <c r="BL1472" s="18" t="s">
        <v>250</v>
      </c>
      <c r="BM1472" s="140" t="s">
        <v>1981</v>
      </c>
    </row>
    <row r="1473" spans="2:65" s="1" customFormat="1" ht="11.25">
      <c r="B1473" s="34"/>
      <c r="D1473" s="142" t="s">
        <v>155</v>
      </c>
      <c r="F1473" s="143" t="s">
        <v>1982</v>
      </c>
      <c r="I1473" s="144"/>
      <c r="L1473" s="34"/>
      <c r="M1473" s="145"/>
      <c r="T1473" s="55"/>
      <c r="AT1473" s="18" t="s">
        <v>155</v>
      </c>
      <c r="AU1473" s="18" t="s">
        <v>92</v>
      </c>
    </row>
    <row r="1474" spans="2:65" s="12" customFormat="1" ht="11.25">
      <c r="B1474" s="148"/>
      <c r="D1474" s="146" t="s">
        <v>159</v>
      </c>
      <c r="E1474" s="149" t="s">
        <v>44</v>
      </c>
      <c r="F1474" s="150" t="s">
        <v>1304</v>
      </c>
      <c r="H1474" s="149" t="s">
        <v>44</v>
      </c>
      <c r="I1474" s="151"/>
      <c r="L1474" s="148"/>
      <c r="M1474" s="152"/>
      <c r="T1474" s="153"/>
      <c r="AT1474" s="149" t="s">
        <v>159</v>
      </c>
      <c r="AU1474" s="149" t="s">
        <v>92</v>
      </c>
      <c r="AV1474" s="12" t="s">
        <v>90</v>
      </c>
      <c r="AW1474" s="12" t="s">
        <v>42</v>
      </c>
      <c r="AX1474" s="12" t="s">
        <v>82</v>
      </c>
      <c r="AY1474" s="149" t="s">
        <v>146</v>
      </c>
    </row>
    <row r="1475" spans="2:65" s="13" customFormat="1" ht="11.25">
      <c r="B1475" s="154"/>
      <c r="D1475" s="146" t="s">
        <v>159</v>
      </c>
      <c r="E1475" s="155" t="s">
        <v>44</v>
      </c>
      <c r="F1475" s="156" t="s">
        <v>1983</v>
      </c>
      <c r="H1475" s="157">
        <v>14.137</v>
      </c>
      <c r="I1475" s="158"/>
      <c r="L1475" s="154"/>
      <c r="M1475" s="159"/>
      <c r="T1475" s="160"/>
      <c r="AT1475" s="155" t="s">
        <v>159</v>
      </c>
      <c r="AU1475" s="155" t="s">
        <v>92</v>
      </c>
      <c r="AV1475" s="13" t="s">
        <v>92</v>
      </c>
      <c r="AW1475" s="13" t="s">
        <v>42</v>
      </c>
      <c r="AX1475" s="13" t="s">
        <v>90</v>
      </c>
      <c r="AY1475" s="155" t="s">
        <v>146</v>
      </c>
    </row>
    <row r="1476" spans="2:65" s="1" customFormat="1" ht="16.5" customHeight="1">
      <c r="B1476" s="34"/>
      <c r="C1476" s="129" t="s">
        <v>1984</v>
      </c>
      <c r="D1476" s="129" t="s">
        <v>148</v>
      </c>
      <c r="E1476" s="130" t="s">
        <v>1985</v>
      </c>
      <c r="F1476" s="131" t="s">
        <v>1986</v>
      </c>
      <c r="G1476" s="132" t="s">
        <v>151</v>
      </c>
      <c r="H1476" s="133">
        <v>36.228999999999999</v>
      </c>
      <c r="I1476" s="134"/>
      <c r="J1476" s="135">
        <f>ROUND(I1476*H1476,2)</f>
        <v>0</v>
      </c>
      <c r="K1476" s="131" t="s">
        <v>152</v>
      </c>
      <c r="L1476" s="34"/>
      <c r="M1476" s="136" t="s">
        <v>44</v>
      </c>
      <c r="N1476" s="137" t="s">
        <v>53</v>
      </c>
      <c r="P1476" s="138">
        <f>O1476*H1476</f>
        <v>0</v>
      </c>
      <c r="Q1476" s="138">
        <v>2.5000000000000001E-4</v>
      </c>
      <c r="R1476" s="138">
        <f>Q1476*H1476</f>
        <v>9.0572499999999993E-3</v>
      </c>
      <c r="S1476" s="138">
        <v>0</v>
      </c>
      <c r="T1476" s="139">
        <f>S1476*H1476</f>
        <v>0</v>
      </c>
      <c r="AR1476" s="140" t="s">
        <v>250</v>
      </c>
      <c r="AT1476" s="140" t="s">
        <v>148</v>
      </c>
      <c r="AU1476" s="140" t="s">
        <v>92</v>
      </c>
      <c r="AY1476" s="18" t="s">
        <v>146</v>
      </c>
      <c r="BE1476" s="141">
        <f>IF(N1476="základní",J1476,0)</f>
        <v>0</v>
      </c>
      <c r="BF1476" s="141">
        <f>IF(N1476="snížená",J1476,0)</f>
        <v>0</v>
      </c>
      <c r="BG1476" s="141">
        <f>IF(N1476="zákl. přenesená",J1476,0)</f>
        <v>0</v>
      </c>
      <c r="BH1476" s="141">
        <f>IF(N1476="sníž. přenesená",J1476,0)</f>
        <v>0</v>
      </c>
      <c r="BI1476" s="141">
        <f>IF(N1476="nulová",J1476,0)</f>
        <v>0</v>
      </c>
      <c r="BJ1476" s="18" t="s">
        <v>90</v>
      </c>
      <c r="BK1476" s="141">
        <f>ROUND(I1476*H1476,2)</f>
        <v>0</v>
      </c>
      <c r="BL1476" s="18" t="s">
        <v>250</v>
      </c>
      <c r="BM1476" s="140" t="s">
        <v>1987</v>
      </c>
    </row>
    <row r="1477" spans="2:65" s="1" customFormat="1" ht="11.25">
      <c r="B1477" s="34"/>
      <c r="D1477" s="142" t="s">
        <v>155</v>
      </c>
      <c r="F1477" s="143" t="s">
        <v>1988</v>
      </c>
      <c r="I1477" s="144"/>
      <c r="L1477" s="34"/>
      <c r="M1477" s="145"/>
      <c r="T1477" s="55"/>
      <c r="AT1477" s="18" t="s">
        <v>155</v>
      </c>
      <c r="AU1477" s="18" t="s">
        <v>92</v>
      </c>
    </row>
    <row r="1478" spans="2:65" s="12" customFormat="1" ht="11.25">
      <c r="B1478" s="148"/>
      <c r="D1478" s="146" t="s">
        <v>159</v>
      </c>
      <c r="E1478" s="149" t="s">
        <v>44</v>
      </c>
      <c r="F1478" s="150" t="s">
        <v>1304</v>
      </c>
      <c r="H1478" s="149" t="s">
        <v>44</v>
      </c>
      <c r="I1478" s="151"/>
      <c r="L1478" s="148"/>
      <c r="M1478" s="152"/>
      <c r="T1478" s="153"/>
      <c r="AT1478" s="149" t="s">
        <v>159</v>
      </c>
      <c r="AU1478" s="149" t="s">
        <v>92</v>
      </c>
      <c r="AV1478" s="12" t="s">
        <v>90</v>
      </c>
      <c r="AW1478" s="12" t="s">
        <v>42</v>
      </c>
      <c r="AX1478" s="12" t="s">
        <v>82</v>
      </c>
      <c r="AY1478" s="149" t="s">
        <v>146</v>
      </c>
    </row>
    <row r="1479" spans="2:65" s="12" customFormat="1" ht="11.25">
      <c r="B1479" s="148"/>
      <c r="D1479" s="146" t="s">
        <v>159</v>
      </c>
      <c r="E1479" s="149" t="s">
        <v>44</v>
      </c>
      <c r="F1479" s="150" t="s">
        <v>1989</v>
      </c>
      <c r="H1479" s="149" t="s">
        <v>44</v>
      </c>
      <c r="I1479" s="151"/>
      <c r="L1479" s="148"/>
      <c r="M1479" s="152"/>
      <c r="T1479" s="153"/>
      <c r="AT1479" s="149" t="s">
        <v>159</v>
      </c>
      <c r="AU1479" s="149" t="s">
        <v>92</v>
      </c>
      <c r="AV1479" s="12" t="s">
        <v>90</v>
      </c>
      <c r="AW1479" s="12" t="s">
        <v>42</v>
      </c>
      <c r="AX1479" s="12" t="s">
        <v>82</v>
      </c>
      <c r="AY1479" s="149" t="s">
        <v>146</v>
      </c>
    </row>
    <row r="1480" spans="2:65" s="13" customFormat="1" ht="11.25">
      <c r="B1480" s="154"/>
      <c r="D1480" s="146" t="s">
        <v>159</v>
      </c>
      <c r="E1480" s="155" t="s">
        <v>44</v>
      </c>
      <c r="F1480" s="156" t="s">
        <v>1990</v>
      </c>
      <c r="H1480" s="157">
        <v>22.091999999999999</v>
      </c>
      <c r="I1480" s="158"/>
      <c r="L1480" s="154"/>
      <c r="M1480" s="159"/>
      <c r="T1480" s="160"/>
      <c r="AT1480" s="155" t="s">
        <v>159</v>
      </c>
      <c r="AU1480" s="155" t="s">
        <v>92</v>
      </c>
      <c r="AV1480" s="13" t="s">
        <v>92</v>
      </c>
      <c r="AW1480" s="13" t="s">
        <v>42</v>
      </c>
      <c r="AX1480" s="13" t="s">
        <v>82</v>
      </c>
      <c r="AY1480" s="155" t="s">
        <v>146</v>
      </c>
    </row>
    <row r="1481" spans="2:65" s="13" customFormat="1" ht="11.25">
      <c r="B1481" s="154"/>
      <c r="D1481" s="146" t="s">
        <v>159</v>
      </c>
      <c r="E1481" s="155" t="s">
        <v>44</v>
      </c>
      <c r="F1481" s="156" t="s">
        <v>1991</v>
      </c>
      <c r="H1481" s="157">
        <v>14.137</v>
      </c>
      <c r="I1481" s="158"/>
      <c r="L1481" s="154"/>
      <c r="M1481" s="159"/>
      <c r="T1481" s="160"/>
      <c r="AT1481" s="155" t="s">
        <v>159</v>
      </c>
      <c r="AU1481" s="155" t="s">
        <v>92</v>
      </c>
      <c r="AV1481" s="13" t="s">
        <v>92</v>
      </c>
      <c r="AW1481" s="13" t="s">
        <v>42</v>
      </c>
      <c r="AX1481" s="13" t="s">
        <v>82</v>
      </c>
      <c r="AY1481" s="155" t="s">
        <v>146</v>
      </c>
    </row>
    <row r="1482" spans="2:65" s="14" customFormat="1" ht="11.25">
      <c r="B1482" s="161"/>
      <c r="D1482" s="146" t="s">
        <v>159</v>
      </c>
      <c r="E1482" s="162" t="s">
        <v>44</v>
      </c>
      <c r="F1482" s="163" t="s">
        <v>281</v>
      </c>
      <c r="H1482" s="164">
        <v>36.228999999999999</v>
      </c>
      <c r="I1482" s="165"/>
      <c r="L1482" s="161"/>
      <c r="M1482" s="166"/>
      <c r="T1482" s="167"/>
      <c r="AT1482" s="162" t="s">
        <v>159</v>
      </c>
      <c r="AU1482" s="162" t="s">
        <v>92</v>
      </c>
      <c r="AV1482" s="14" t="s">
        <v>153</v>
      </c>
      <c r="AW1482" s="14" t="s">
        <v>42</v>
      </c>
      <c r="AX1482" s="14" t="s">
        <v>90</v>
      </c>
      <c r="AY1482" s="162" t="s">
        <v>146</v>
      </c>
    </row>
    <row r="1483" spans="2:65" s="1" customFormat="1" ht="21.75" customHeight="1">
      <c r="B1483" s="34"/>
      <c r="C1483" s="129" t="s">
        <v>1992</v>
      </c>
      <c r="D1483" s="129" t="s">
        <v>148</v>
      </c>
      <c r="E1483" s="130" t="s">
        <v>1993</v>
      </c>
      <c r="F1483" s="131" t="s">
        <v>1994</v>
      </c>
      <c r="G1483" s="132" t="s">
        <v>151</v>
      </c>
      <c r="H1483" s="133">
        <v>44.14</v>
      </c>
      <c r="I1483" s="134"/>
      <c r="J1483" s="135">
        <f>ROUND(I1483*H1483,2)</f>
        <v>0</v>
      </c>
      <c r="K1483" s="131" t="s">
        <v>152</v>
      </c>
      <c r="L1483" s="34"/>
      <c r="M1483" s="136" t="s">
        <v>44</v>
      </c>
      <c r="N1483" s="137" t="s">
        <v>53</v>
      </c>
      <c r="P1483" s="138">
        <f>O1483*H1483</f>
        <v>0</v>
      </c>
      <c r="Q1483" s="138">
        <v>6.9999999999999994E-5</v>
      </c>
      <c r="R1483" s="138">
        <f>Q1483*H1483</f>
        <v>3.0897999999999998E-3</v>
      </c>
      <c r="S1483" s="138">
        <v>0</v>
      </c>
      <c r="T1483" s="139">
        <f>S1483*H1483</f>
        <v>0</v>
      </c>
      <c r="AR1483" s="140" t="s">
        <v>250</v>
      </c>
      <c r="AT1483" s="140" t="s">
        <v>148</v>
      </c>
      <c r="AU1483" s="140" t="s">
        <v>92</v>
      </c>
      <c r="AY1483" s="18" t="s">
        <v>146</v>
      </c>
      <c r="BE1483" s="141">
        <f>IF(N1483="základní",J1483,0)</f>
        <v>0</v>
      </c>
      <c r="BF1483" s="141">
        <f>IF(N1483="snížená",J1483,0)</f>
        <v>0</v>
      </c>
      <c r="BG1483" s="141">
        <f>IF(N1483="zákl. přenesená",J1483,0)</f>
        <v>0</v>
      </c>
      <c r="BH1483" s="141">
        <f>IF(N1483="sníž. přenesená",J1483,0)</f>
        <v>0</v>
      </c>
      <c r="BI1483" s="141">
        <f>IF(N1483="nulová",J1483,0)</f>
        <v>0</v>
      </c>
      <c r="BJ1483" s="18" t="s">
        <v>90</v>
      </c>
      <c r="BK1483" s="141">
        <f>ROUND(I1483*H1483,2)</f>
        <v>0</v>
      </c>
      <c r="BL1483" s="18" t="s">
        <v>250</v>
      </c>
      <c r="BM1483" s="140" t="s">
        <v>1995</v>
      </c>
    </row>
    <row r="1484" spans="2:65" s="1" customFormat="1" ht="11.25">
      <c r="B1484" s="34"/>
      <c r="D1484" s="142" t="s">
        <v>155</v>
      </c>
      <c r="F1484" s="143" t="s">
        <v>1996</v>
      </c>
      <c r="I1484" s="144"/>
      <c r="L1484" s="34"/>
      <c r="M1484" s="145"/>
      <c r="T1484" s="55"/>
      <c r="AT1484" s="18" t="s">
        <v>155</v>
      </c>
      <c r="AU1484" s="18" t="s">
        <v>92</v>
      </c>
    </row>
    <row r="1485" spans="2:65" s="12" customFormat="1" ht="22.5">
      <c r="B1485" s="148"/>
      <c r="D1485" s="146" t="s">
        <v>159</v>
      </c>
      <c r="E1485" s="149" t="s">
        <v>44</v>
      </c>
      <c r="F1485" s="150" t="s">
        <v>254</v>
      </c>
      <c r="H1485" s="149" t="s">
        <v>44</v>
      </c>
      <c r="I1485" s="151"/>
      <c r="L1485" s="148"/>
      <c r="M1485" s="152"/>
      <c r="T1485" s="153"/>
      <c r="AT1485" s="149" t="s">
        <v>159</v>
      </c>
      <c r="AU1485" s="149" t="s">
        <v>92</v>
      </c>
      <c r="AV1485" s="12" t="s">
        <v>90</v>
      </c>
      <c r="AW1485" s="12" t="s">
        <v>42</v>
      </c>
      <c r="AX1485" s="12" t="s">
        <v>82</v>
      </c>
      <c r="AY1485" s="149" t="s">
        <v>146</v>
      </c>
    </row>
    <row r="1486" spans="2:65" s="12" customFormat="1" ht="11.25">
      <c r="B1486" s="148"/>
      <c r="D1486" s="146" t="s">
        <v>159</v>
      </c>
      <c r="E1486" s="149" t="s">
        <v>44</v>
      </c>
      <c r="F1486" s="150" t="s">
        <v>1997</v>
      </c>
      <c r="H1486" s="149" t="s">
        <v>44</v>
      </c>
      <c r="I1486" s="151"/>
      <c r="L1486" s="148"/>
      <c r="M1486" s="152"/>
      <c r="T1486" s="153"/>
      <c r="AT1486" s="149" t="s">
        <v>159</v>
      </c>
      <c r="AU1486" s="149" t="s">
        <v>92</v>
      </c>
      <c r="AV1486" s="12" t="s">
        <v>90</v>
      </c>
      <c r="AW1486" s="12" t="s">
        <v>42</v>
      </c>
      <c r="AX1486" s="12" t="s">
        <v>82</v>
      </c>
      <c r="AY1486" s="149" t="s">
        <v>146</v>
      </c>
    </row>
    <row r="1487" spans="2:65" s="12" customFormat="1" ht="11.25">
      <c r="B1487" s="148"/>
      <c r="D1487" s="146" t="s">
        <v>159</v>
      </c>
      <c r="E1487" s="149" t="s">
        <v>44</v>
      </c>
      <c r="F1487" s="150" t="s">
        <v>1998</v>
      </c>
      <c r="H1487" s="149" t="s">
        <v>44</v>
      </c>
      <c r="I1487" s="151"/>
      <c r="L1487" s="148"/>
      <c r="M1487" s="152"/>
      <c r="T1487" s="153"/>
      <c r="AT1487" s="149" t="s">
        <v>159</v>
      </c>
      <c r="AU1487" s="149" t="s">
        <v>92</v>
      </c>
      <c r="AV1487" s="12" t="s">
        <v>90</v>
      </c>
      <c r="AW1487" s="12" t="s">
        <v>42</v>
      </c>
      <c r="AX1487" s="12" t="s">
        <v>82</v>
      </c>
      <c r="AY1487" s="149" t="s">
        <v>146</v>
      </c>
    </row>
    <row r="1488" spans="2:65" s="13" customFormat="1" ht="11.25">
      <c r="B1488" s="154"/>
      <c r="D1488" s="146" t="s">
        <v>159</v>
      </c>
      <c r="E1488" s="155" t="s">
        <v>44</v>
      </c>
      <c r="F1488" s="156" t="s">
        <v>1999</v>
      </c>
      <c r="H1488" s="157">
        <v>13.628</v>
      </c>
      <c r="I1488" s="158"/>
      <c r="L1488" s="154"/>
      <c r="M1488" s="159"/>
      <c r="T1488" s="160"/>
      <c r="AT1488" s="155" t="s">
        <v>159</v>
      </c>
      <c r="AU1488" s="155" t="s">
        <v>92</v>
      </c>
      <c r="AV1488" s="13" t="s">
        <v>92</v>
      </c>
      <c r="AW1488" s="13" t="s">
        <v>42</v>
      </c>
      <c r="AX1488" s="13" t="s">
        <v>82</v>
      </c>
      <c r="AY1488" s="155" t="s">
        <v>146</v>
      </c>
    </row>
    <row r="1489" spans="2:65" s="13" customFormat="1" ht="11.25">
      <c r="B1489" s="154"/>
      <c r="D1489" s="146" t="s">
        <v>159</v>
      </c>
      <c r="E1489" s="155" t="s">
        <v>44</v>
      </c>
      <c r="F1489" s="156" t="s">
        <v>2000</v>
      </c>
      <c r="H1489" s="157">
        <v>21.065000000000001</v>
      </c>
      <c r="I1489" s="158"/>
      <c r="L1489" s="154"/>
      <c r="M1489" s="159"/>
      <c r="T1489" s="160"/>
      <c r="AT1489" s="155" t="s">
        <v>159</v>
      </c>
      <c r="AU1489" s="155" t="s">
        <v>92</v>
      </c>
      <c r="AV1489" s="13" t="s">
        <v>92</v>
      </c>
      <c r="AW1489" s="13" t="s">
        <v>42</v>
      </c>
      <c r="AX1489" s="13" t="s">
        <v>82</v>
      </c>
      <c r="AY1489" s="155" t="s">
        <v>146</v>
      </c>
    </row>
    <row r="1490" spans="2:65" s="13" customFormat="1" ht="11.25">
      <c r="B1490" s="154"/>
      <c r="D1490" s="146" t="s">
        <v>159</v>
      </c>
      <c r="E1490" s="155" t="s">
        <v>44</v>
      </c>
      <c r="F1490" s="156" t="s">
        <v>2001</v>
      </c>
      <c r="H1490" s="157">
        <v>6.8220000000000001</v>
      </c>
      <c r="I1490" s="158"/>
      <c r="L1490" s="154"/>
      <c r="M1490" s="159"/>
      <c r="T1490" s="160"/>
      <c r="AT1490" s="155" t="s">
        <v>159</v>
      </c>
      <c r="AU1490" s="155" t="s">
        <v>92</v>
      </c>
      <c r="AV1490" s="13" t="s">
        <v>92</v>
      </c>
      <c r="AW1490" s="13" t="s">
        <v>42</v>
      </c>
      <c r="AX1490" s="13" t="s">
        <v>82</v>
      </c>
      <c r="AY1490" s="155" t="s">
        <v>146</v>
      </c>
    </row>
    <row r="1491" spans="2:65" s="13" customFormat="1" ht="11.25">
      <c r="B1491" s="154"/>
      <c r="D1491" s="146" t="s">
        <v>159</v>
      </c>
      <c r="E1491" s="155" t="s">
        <v>44</v>
      </c>
      <c r="F1491" s="156" t="s">
        <v>2002</v>
      </c>
      <c r="H1491" s="157">
        <v>2.625</v>
      </c>
      <c r="I1491" s="158"/>
      <c r="L1491" s="154"/>
      <c r="M1491" s="159"/>
      <c r="T1491" s="160"/>
      <c r="AT1491" s="155" t="s">
        <v>159</v>
      </c>
      <c r="AU1491" s="155" t="s">
        <v>92</v>
      </c>
      <c r="AV1491" s="13" t="s">
        <v>92</v>
      </c>
      <c r="AW1491" s="13" t="s">
        <v>42</v>
      </c>
      <c r="AX1491" s="13" t="s">
        <v>82</v>
      </c>
      <c r="AY1491" s="155" t="s">
        <v>146</v>
      </c>
    </row>
    <row r="1492" spans="2:65" s="14" customFormat="1" ht="11.25">
      <c r="B1492" s="161"/>
      <c r="D1492" s="146" t="s">
        <v>159</v>
      </c>
      <c r="E1492" s="162" t="s">
        <v>44</v>
      </c>
      <c r="F1492" s="163" t="s">
        <v>281</v>
      </c>
      <c r="H1492" s="164">
        <v>44.14</v>
      </c>
      <c r="I1492" s="165"/>
      <c r="L1492" s="161"/>
      <c r="M1492" s="166"/>
      <c r="T1492" s="167"/>
      <c r="AT1492" s="162" t="s">
        <v>159</v>
      </c>
      <c r="AU1492" s="162" t="s">
        <v>92</v>
      </c>
      <c r="AV1492" s="14" t="s">
        <v>153</v>
      </c>
      <c r="AW1492" s="14" t="s">
        <v>42</v>
      </c>
      <c r="AX1492" s="14" t="s">
        <v>90</v>
      </c>
      <c r="AY1492" s="162" t="s">
        <v>146</v>
      </c>
    </row>
    <row r="1493" spans="2:65" s="1" customFormat="1" ht="21.75" customHeight="1">
      <c r="B1493" s="34"/>
      <c r="C1493" s="129" t="s">
        <v>2003</v>
      </c>
      <c r="D1493" s="129" t="s">
        <v>148</v>
      </c>
      <c r="E1493" s="130" t="s">
        <v>2004</v>
      </c>
      <c r="F1493" s="131" t="s">
        <v>2005</v>
      </c>
      <c r="G1493" s="132" t="s">
        <v>151</v>
      </c>
      <c r="H1493" s="133">
        <v>44.14</v>
      </c>
      <c r="I1493" s="134"/>
      <c r="J1493" s="135">
        <f>ROUND(I1493*H1493,2)</f>
        <v>0</v>
      </c>
      <c r="K1493" s="131" t="s">
        <v>152</v>
      </c>
      <c r="L1493" s="34"/>
      <c r="M1493" s="136" t="s">
        <v>44</v>
      </c>
      <c r="N1493" s="137" t="s">
        <v>53</v>
      </c>
      <c r="P1493" s="138">
        <f>O1493*H1493</f>
        <v>0</v>
      </c>
      <c r="Q1493" s="138">
        <v>6.9999999999999994E-5</v>
      </c>
      <c r="R1493" s="138">
        <f>Q1493*H1493</f>
        <v>3.0897999999999998E-3</v>
      </c>
      <c r="S1493" s="138">
        <v>0</v>
      </c>
      <c r="T1493" s="139">
        <f>S1493*H1493</f>
        <v>0</v>
      </c>
      <c r="AR1493" s="140" t="s">
        <v>250</v>
      </c>
      <c r="AT1493" s="140" t="s">
        <v>148</v>
      </c>
      <c r="AU1493" s="140" t="s">
        <v>92</v>
      </c>
      <c r="AY1493" s="18" t="s">
        <v>146</v>
      </c>
      <c r="BE1493" s="141">
        <f>IF(N1493="základní",J1493,0)</f>
        <v>0</v>
      </c>
      <c r="BF1493" s="141">
        <f>IF(N1493="snížená",J1493,0)</f>
        <v>0</v>
      </c>
      <c r="BG1493" s="141">
        <f>IF(N1493="zákl. přenesená",J1493,0)</f>
        <v>0</v>
      </c>
      <c r="BH1493" s="141">
        <f>IF(N1493="sníž. přenesená",J1493,0)</f>
        <v>0</v>
      </c>
      <c r="BI1493" s="141">
        <f>IF(N1493="nulová",J1493,0)</f>
        <v>0</v>
      </c>
      <c r="BJ1493" s="18" t="s">
        <v>90</v>
      </c>
      <c r="BK1493" s="141">
        <f>ROUND(I1493*H1493,2)</f>
        <v>0</v>
      </c>
      <c r="BL1493" s="18" t="s">
        <v>250</v>
      </c>
      <c r="BM1493" s="140" t="s">
        <v>2006</v>
      </c>
    </row>
    <row r="1494" spans="2:65" s="1" customFormat="1" ht="11.25">
      <c r="B1494" s="34"/>
      <c r="D1494" s="142" t="s">
        <v>155</v>
      </c>
      <c r="F1494" s="143" t="s">
        <v>2007</v>
      </c>
      <c r="I1494" s="144"/>
      <c r="L1494" s="34"/>
      <c r="M1494" s="145"/>
      <c r="T1494" s="55"/>
      <c r="AT1494" s="18" t="s">
        <v>155</v>
      </c>
      <c r="AU1494" s="18" t="s">
        <v>92</v>
      </c>
    </row>
    <row r="1495" spans="2:65" s="12" customFormat="1" ht="22.5">
      <c r="B1495" s="148"/>
      <c r="D1495" s="146" t="s">
        <v>159</v>
      </c>
      <c r="E1495" s="149" t="s">
        <v>44</v>
      </c>
      <c r="F1495" s="150" t="s">
        <v>254</v>
      </c>
      <c r="H1495" s="149" t="s">
        <v>44</v>
      </c>
      <c r="I1495" s="151"/>
      <c r="L1495" s="148"/>
      <c r="M1495" s="152"/>
      <c r="T1495" s="153"/>
      <c r="AT1495" s="149" t="s">
        <v>159</v>
      </c>
      <c r="AU1495" s="149" t="s">
        <v>92</v>
      </c>
      <c r="AV1495" s="12" t="s">
        <v>90</v>
      </c>
      <c r="AW1495" s="12" t="s">
        <v>42</v>
      </c>
      <c r="AX1495" s="12" t="s">
        <v>82</v>
      </c>
      <c r="AY1495" s="149" t="s">
        <v>146</v>
      </c>
    </row>
    <row r="1496" spans="2:65" s="12" customFormat="1" ht="11.25">
      <c r="B1496" s="148"/>
      <c r="D1496" s="146" t="s">
        <v>159</v>
      </c>
      <c r="E1496" s="149" t="s">
        <v>44</v>
      </c>
      <c r="F1496" s="150" t="s">
        <v>1997</v>
      </c>
      <c r="H1496" s="149" t="s">
        <v>44</v>
      </c>
      <c r="I1496" s="151"/>
      <c r="L1496" s="148"/>
      <c r="M1496" s="152"/>
      <c r="T1496" s="153"/>
      <c r="AT1496" s="149" t="s">
        <v>159</v>
      </c>
      <c r="AU1496" s="149" t="s">
        <v>92</v>
      </c>
      <c r="AV1496" s="12" t="s">
        <v>90</v>
      </c>
      <c r="AW1496" s="12" t="s">
        <v>42</v>
      </c>
      <c r="AX1496" s="12" t="s">
        <v>82</v>
      </c>
      <c r="AY1496" s="149" t="s">
        <v>146</v>
      </c>
    </row>
    <row r="1497" spans="2:65" s="12" customFormat="1" ht="11.25">
      <c r="B1497" s="148"/>
      <c r="D1497" s="146" t="s">
        <v>159</v>
      </c>
      <c r="E1497" s="149" t="s">
        <v>44</v>
      </c>
      <c r="F1497" s="150" t="s">
        <v>1998</v>
      </c>
      <c r="H1497" s="149" t="s">
        <v>44</v>
      </c>
      <c r="I1497" s="151"/>
      <c r="L1497" s="148"/>
      <c r="M1497" s="152"/>
      <c r="T1497" s="153"/>
      <c r="AT1497" s="149" t="s">
        <v>159</v>
      </c>
      <c r="AU1497" s="149" t="s">
        <v>92</v>
      </c>
      <c r="AV1497" s="12" t="s">
        <v>90</v>
      </c>
      <c r="AW1497" s="12" t="s">
        <v>42</v>
      </c>
      <c r="AX1497" s="12" t="s">
        <v>82</v>
      </c>
      <c r="AY1497" s="149" t="s">
        <v>146</v>
      </c>
    </row>
    <row r="1498" spans="2:65" s="13" customFormat="1" ht="11.25">
      <c r="B1498" s="154"/>
      <c r="D1498" s="146" t="s">
        <v>159</v>
      </c>
      <c r="E1498" s="155" t="s">
        <v>44</v>
      </c>
      <c r="F1498" s="156" t="s">
        <v>1999</v>
      </c>
      <c r="H1498" s="157">
        <v>13.628</v>
      </c>
      <c r="I1498" s="158"/>
      <c r="L1498" s="154"/>
      <c r="M1498" s="159"/>
      <c r="T1498" s="160"/>
      <c r="AT1498" s="155" t="s">
        <v>159</v>
      </c>
      <c r="AU1498" s="155" t="s">
        <v>92</v>
      </c>
      <c r="AV1498" s="13" t="s">
        <v>92</v>
      </c>
      <c r="AW1498" s="13" t="s">
        <v>42</v>
      </c>
      <c r="AX1498" s="13" t="s">
        <v>82</v>
      </c>
      <c r="AY1498" s="155" t="s">
        <v>146</v>
      </c>
    </row>
    <row r="1499" spans="2:65" s="13" customFormat="1" ht="11.25">
      <c r="B1499" s="154"/>
      <c r="D1499" s="146" t="s">
        <v>159</v>
      </c>
      <c r="E1499" s="155" t="s">
        <v>44</v>
      </c>
      <c r="F1499" s="156" t="s">
        <v>2000</v>
      </c>
      <c r="H1499" s="157">
        <v>21.065000000000001</v>
      </c>
      <c r="I1499" s="158"/>
      <c r="L1499" s="154"/>
      <c r="M1499" s="159"/>
      <c r="T1499" s="160"/>
      <c r="AT1499" s="155" t="s">
        <v>159</v>
      </c>
      <c r="AU1499" s="155" t="s">
        <v>92</v>
      </c>
      <c r="AV1499" s="13" t="s">
        <v>92</v>
      </c>
      <c r="AW1499" s="13" t="s">
        <v>42</v>
      </c>
      <c r="AX1499" s="13" t="s">
        <v>82</v>
      </c>
      <c r="AY1499" s="155" t="s">
        <v>146</v>
      </c>
    </row>
    <row r="1500" spans="2:65" s="13" customFormat="1" ht="11.25">
      <c r="B1500" s="154"/>
      <c r="D1500" s="146" t="s">
        <v>159</v>
      </c>
      <c r="E1500" s="155" t="s">
        <v>44</v>
      </c>
      <c r="F1500" s="156" t="s">
        <v>2001</v>
      </c>
      <c r="H1500" s="157">
        <v>6.8220000000000001</v>
      </c>
      <c r="I1500" s="158"/>
      <c r="L1500" s="154"/>
      <c r="M1500" s="159"/>
      <c r="T1500" s="160"/>
      <c r="AT1500" s="155" t="s">
        <v>159</v>
      </c>
      <c r="AU1500" s="155" t="s">
        <v>92</v>
      </c>
      <c r="AV1500" s="13" t="s">
        <v>92</v>
      </c>
      <c r="AW1500" s="13" t="s">
        <v>42</v>
      </c>
      <c r="AX1500" s="13" t="s">
        <v>82</v>
      </c>
      <c r="AY1500" s="155" t="s">
        <v>146</v>
      </c>
    </row>
    <row r="1501" spans="2:65" s="13" customFormat="1" ht="11.25">
      <c r="B1501" s="154"/>
      <c r="D1501" s="146" t="s">
        <v>159</v>
      </c>
      <c r="E1501" s="155" t="s">
        <v>44</v>
      </c>
      <c r="F1501" s="156" t="s">
        <v>2002</v>
      </c>
      <c r="H1501" s="157">
        <v>2.625</v>
      </c>
      <c r="I1501" s="158"/>
      <c r="L1501" s="154"/>
      <c r="M1501" s="159"/>
      <c r="T1501" s="160"/>
      <c r="AT1501" s="155" t="s">
        <v>159</v>
      </c>
      <c r="AU1501" s="155" t="s">
        <v>92</v>
      </c>
      <c r="AV1501" s="13" t="s">
        <v>92</v>
      </c>
      <c r="AW1501" s="13" t="s">
        <v>42</v>
      </c>
      <c r="AX1501" s="13" t="s">
        <v>82</v>
      </c>
      <c r="AY1501" s="155" t="s">
        <v>146</v>
      </c>
    </row>
    <row r="1502" spans="2:65" s="14" customFormat="1" ht="11.25">
      <c r="B1502" s="161"/>
      <c r="D1502" s="146" t="s">
        <v>159</v>
      </c>
      <c r="E1502" s="162" t="s">
        <v>44</v>
      </c>
      <c r="F1502" s="163" t="s">
        <v>281</v>
      </c>
      <c r="H1502" s="164">
        <v>44.14</v>
      </c>
      <c r="I1502" s="165"/>
      <c r="L1502" s="161"/>
      <c r="M1502" s="166"/>
      <c r="T1502" s="167"/>
      <c r="AT1502" s="162" t="s">
        <v>159</v>
      </c>
      <c r="AU1502" s="162" t="s">
        <v>92</v>
      </c>
      <c r="AV1502" s="14" t="s">
        <v>153</v>
      </c>
      <c r="AW1502" s="14" t="s">
        <v>42</v>
      </c>
      <c r="AX1502" s="14" t="s">
        <v>90</v>
      </c>
      <c r="AY1502" s="162" t="s">
        <v>146</v>
      </c>
    </row>
    <row r="1503" spans="2:65" s="1" customFormat="1" ht="16.5" customHeight="1">
      <c r="B1503" s="34"/>
      <c r="C1503" s="129" t="s">
        <v>2008</v>
      </c>
      <c r="D1503" s="129" t="s">
        <v>148</v>
      </c>
      <c r="E1503" s="130" t="s">
        <v>2009</v>
      </c>
      <c r="F1503" s="131" t="s">
        <v>2010</v>
      </c>
      <c r="G1503" s="132" t="s">
        <v>151</v>
      </c>
      <c r="H1503" s="133">
        <v>44.14</v>
      </c>
      <c r="I1503" s="134"/>
      <c r="J1503" s="135">
        <f>ROUND(I1503*H1503,2)</f>
        <v>0</v>
      </c>
      <c r="K1503" s="131" t="s">
        <v>152</v>
      </c>
      <c r="L1503" s="34"/>
      <c r="M1503" s="136" t="s">
        <v>44</v>
      </c>
      <c r="N1503" s="137" t="s">
        <v>53</v>
      </c>
      <c r="P1503" s="138">
        <f>O1503*H1503</f>
        <v>0</v>
      </c>
      <c r="Q1503" s="138">
        <v>0</v>
      </c>
      <c r="R1503" s="138">
        <f>Q1503*H1503</f>
        <v>0</v>
      </c>
      <c r="S1503" s="138">
        <v>0</v>
      </c>
      <c r="T1503" s="139">
        <f>S1503*H1503</f>
        <v>0</v>
      </c>
      <c r="AR1503" s="140" t="s">
        <v>250</v>
      </c>
      <c r="AT1503" s="140" t="s">
        <v>148</v>
      </c>
      <c r="AU1503" s="140" t="s">
        <v>92</v>
      </c>
      <c r="AY1503" s="18" t="s">
        <v>146</v>
      </c>
      <c r="BE1503" s="141">
        <f>IF(N1503="základní",J1503,0)</f>
        <v>0</v>
      </c>
      <c r="BF1503" s="141">
        <f>IF(N1503="snížená",J1503,0)</f>
        <v>0</v>
      </c>
      <c r="BG1503" s="141">
        <f>IF(N1503="zákl. přenesená",J1503,0)</f>
        <v>0</v>
      </c>
      <c r="BH1503" s="141">
        <f>IF(N1503="sníž. přenesená",J1503,0)</f>
        <v>0</v>
      </c>
      <c r="BI1503" s="141">
        <f>IF(N1503="nulová",J1503,0)</f>
        <v>0</v>
      </c>
      <c r="BJ1503" s="18" t="s">
        <v>90</v>
      </c>
      <c r="BK1503" s="141">
        <f>ROUND(I1503*H1503,2)</f>
        <v>0</v>
      </c>
      <c r="BL1503" s="18" t="s">
        <v>250</v>
      </c>
      <c r="BM1503" s="140" t="s">
        <v>2011</v>
      </c>
    </row>
    <row r="1504" spans="2:65" s="1" customFormat="1" ht="11.25">
      <c r="B1504" s="34"/>
      <c r="D1504" s="142" t="s">
        <v>155</v>
      </c>
      <c r="F1504" s="143" t="s">
        <v>2012</v>
      </c>
      <c r="I1504" s="144"/>
      <c r="L1504" s="34"/>
      <c r="M1504" s="145"/>
      <c r="T1504" s="55"/>
      <c r="AT1504" s="18" t="s">
        <v>155</v>
      </c>
      <c r="AU1504" s="18" t="s">
        <v>92</v>
      </c>
    </row>
    <row r="1505" spans="2:65" s="12" customFormat="1" ht="22.5">
      <c r="B1505" s="148"/>
      <c r="D1505" s="146" t="s">
        <v>159</v>
      </c>
      <c r="E1505" s="149" t="s">
        <v>44</v>
      </c>
      <c r="F1505" s="150" t="s">
        <v>254</v>
      </c>
      <c r="H1505" s="149" t="s">
        <v>44</v>
      </c>
      <c r="I1505" s="151"/>
      <c r="L1505" s="148"/>
      <c r="M1505" s="152"/>
      <c r="T1505" s="153"/>
      <c r="AT1505" s="149" t="s">
        <v>159</v>
      </c>
      <c r="AU1505" s="149" t="s">
        <v>92</v>
      </c>
      <c r="AV1505" s="12" t="s">
        <v>90</v>
      </c>
      <c r="AW1505" s="12" t="s">
        <v>42</v>
      </c>
      <c r="AX1505" s="12" t="s">
        <v>82</v>
      </c>
      <c r="AY1505" s="149" t="s">
        <v>146</v>
      </c>
    </row>
    <row r="1506" spans="2:65" s="12" customFormat="1" ht="11.25">
      <c r="B1506" s="148"/>
      <c r="D1506" s="146" t="s">
        <v>159</v>
      </c>
      <c r="E1506" s="149" t="s">
        <v>44</v>
      </c>
      <c r="F1506" s="150" t="s">
        <v>1997</v>
      </c>
      <c r="H1506" s="149" t="s">
        <v>44</v>
      </c>
      <c r="I1506" s="151"/>
      <c r="L1506" s="148"/>
      <c r="M1506" s="152"/>
      <c r="T1506" s="153"/>
      <c r="AT1506" s="149" t="s">
        <v>159</v>
      </c>
      <c r="AU1506" s="149" t="s">
        <v>92</v>
      </c>
      <c r="AV1506" s="12" t="s">
        <v>90</v>
      </c>
      <c r="AW1506" s="12" t="s">
        <v>42</v>
      </c>
      <c r="AX1506" s="12" t="s">
        <v>82</v>
      </c>
      <c r="AY1506" s="149" t="s">
        <v>146</v>
      </c>
    </row>
    <row r="1507" spans="2:65" s="12" customFormat="1" ht="11.25">
      <c r="B1507" s="148"/>
      <c r="D1507" s="146" t="s">
        <v>159</v>
      </c>
      <c r="E1507" s="149" t="s">
        <v>44</v>
      </c>
      <c r="F1507" s="150" t="s">
        <v>1998</v>
      </c>
      <c r="H1507" s="149" t="s">
        <v>44</v>
      </c>
      <c r="I1507" s="151"/>
      <c r="L1507" s="148"/>
      <c r="M1507" s="152"/>
      <c r="T1507" s="153"/>
      <c r="AT1507" s="149" t="s">
        <v>159</v>
      </c>
      <c r="AU1507" s="149" t="s">
        <v>92</v>
      </c>
      <c r="AV1507" s="12" t="s">
        <v>90</v>
      </c>
      <c r="AW1507" s="12" t="s">
        <v>42</v>
      </c>
      <c r="AX1507" s="12" t="s">
        <v>82</v>
      </c>
      <c r="AY1507" s="149" t="s">
        <v>146</v>
      </c>
    </row>
    <row r="1508" spans="2:65" s="13" customFormat="1" ht="11.25">
      <c r="B1508" s="154"/>
      <c r="D1508" s="146" t="s">
        <v>159</v>
      </c>
      <c r="E1508" s="155" t="s">
        <v>44</v>
      </c>
      <c r="F1508" s="156" t="s">
        <v>1999</v>
      </c>
      <c r="H1508" s="157">
        <v>13.628</v>
      </c>
      <c r="I1508" s="158"/>
      <c r="L1508" s="154"/>
      <c r="M1508" s="159"/>
      <c r="T1508" s="160"/>
      <c r="AT1508" s="155" t="s">
        <v>159</v>
      </c>
      <c r="AU1508" s="155" t="s">
        <v>92</v>
      </c>
      <c r="AV1508" s="13" t="s">
        <v>92</v>
      </c>
      <c r="AW1508" s="13" t="s">
        <v>42</v>
      </c>
      <c r="AX1508" s="13" t="s">
        <v>82</v>
      </c>
      <c r="AY1508" s="155" t="s">
        <v>146</v>
      </c>
    </row>
    <row r="1509" spans="2:65" s="13" customFormat="1" ht="11.25">
      <c r="B1509" s="154"/>
      <c r="D1509" s="146" t="s">
        <v>159</v>
      </c>
      <c r="E1509" s="155" t="s">
        <v>44</v>
      </c>
      <c r="F1509" s="156" t="s">
        <v>2000</v>
      </c>
      <c r="H1509" s="157">
        <v>21.065000000000001</v>
      </c>
      <c r="I1509" s="158"/>
      <c r="L1509" s="154"/>
      <c r="M1509" s="159"/>
      <c r="T1509" s="160"/>
      <c r="AT1509" s="155" t="s">
        <v>159</v>
      </c>
      <c r="AU1509" s="155" t="s">
        <v>92</v>
      </c>
      <c r="AV1509" s="13" t="s">
        <v>92</v>
      </c>
      <c r="AW1509" s="13" t="s">
        <v>42</v>
      </c>
      <c r="AX1509" s="13" t="s">
        <v>82</v>
      </c>
      <c r="AY1509" s="155" t="s">
        <v>146</v>
      </c>
    </row>
    <row r="1510" spans="2:65" s="13" customFormat="1" ht="11.25">
      <c r="B1510" s="154"/>
      <c r="D1510" s="146" t="s">
        <v>159</v>
      </c>
      <c r="E1510" s="155" t="s">
        <v>44</v>
      </c>
      <c r="F1510" s="156" t="s">
        <v>2001</v>
      </c>
      <c r="H1510" s="157">
        <v>6.8220000000000001</v>
      </c>
      <c r="I1510" s="158"/>
      <c r="L1510" s="154"/>
      <c r="M1510" s="159"/>
      <c r="T1510" s="160"/>
      <c r="AT1510" s="155" t="s">
        <v>159</v>
      </c>
      <c r="AU1510" s="155" t="s">
        <v>92</v>
      </c>
      <c r="AV1510" s="13" t="s">
        <v>92</v>
      </c>
      <c r="AW1510" s="13" t="s">
        <v>42</v>
      </c>
      <c r="AX1510" s="13" t="s">
        <v>82</v>
      </c>
      <c r="AY1510" s="155" t="s">
        <v>146</v>
      </c>
    </row>
    <row r="1511" spans="2:65" s="13" customFormat="1" ht="11.25">
      <c r="B1511" s="154"/>
      <c r="D1511" s="146" t="s">
        <v>159</v>
      </c>
      <c r="E1511" s="155" t="s">
        <v>44</v>
      </c>
      <c r="F1511" s="156" t="s">
        <v>2002</v>
      </c>
      <c r="H1511" s="157">
        <v>2.625</v>
      </c>
      <c r="I1511" s="158"/>
      <c r="L1511" s="154"/>
      <c r="M1511" s="159"/>
      <c r="T1511" s="160"/>
      <c r="AT1511" s="155" t="s">
        <v>159</v>
      </c>
      <c r="AU1511" s="155" t="s">
        <v>92</v>
      </c>
      <c r="AV1511" s="13" t="s">
        <v>92</v>
      </c>
      <c r="AW1511" s="13" t="s">
        <v>42</v>
      </c>
      <c r="AX1511" s="13" t="s">
        <v>82</v>
      </c>
      <c r="AY1511" s="155" t="s">
        <v>146</v>
      </c>
    </row>
    <row r="1512" spans="2:65" s="14" customFormat="1" ht="11.25">
      <c r="B1512" s="161"/>
      <c r="D1512" s="146" t="s">
        <v>159</v>
      </c>
      <c r="E1512" s="162" t="s">
        <v>44</v>
      </c>
      <c r="F1512" s="163" t="s">
        <v>281</v>
      </c>
      <c r="H1512" s="164">
        <v>44.14</v>
      </c>
      <c r="I1512" s="165"/>
      <c r="L1512" s="161"/>
      <c r="M1512" s="166"/>
      <c r="T1512" s="167"/>
      <c r="AT1512" s="162" t="s">
        <v>159</v>
      </c>
      <c r="AU1512" s="162" t="s">
        <v>92</v>
      </c>
      <c r="AV1512" s="14" t="s">
        <v>153</v>
      </c>
      <c r="AW1512" s="14" t="s">
        <v>42</v>
      </c>
      <c r="AX1512" s="14" t="s">
        <v>90</v>
      </c>
      <c r="AY1512" s="162" t="s">
        <v>146</v>
      </c>
    </row>
    <row r="1513" spans="2:65" s="1" customFormat="1" ht="16.5" customHeight="1">
      <c r="B1513" s="34"/>
      <c r="C1513" s="129" t="s">
        <v>2013</v>
      </c>
      <c r="D1513" s="129" t="s">
        <v>148</v>
      </c>
      <c r="E1513" s="130" t="s">
        <v>2014</v>
      </c>
      <c r="F1513" s="131" t="s">
        <v>2015</v>
      </c>
      <c r="G1513" s="132" t="s">
        <v>151</v>
      </c>
      <c r="H1513" s="133">
        <v>1.92</v>
      </c>
      <c r="I1513" s="134"/>
      <c r="J1513" s="135">
        <f>ROUND(I1513*H1513,2)</f>
        <v>0</v>
      </c>
      <c r="K1513" s="131" t="s">
        <v>152</v>
      </c>
      <c r="L1513" s="34"/>
      <c r="M1513" s="136" t="s">
        <v>44</v>
      </c>
      <c r="N1513" s="137" t="s">
        <v>53</v>
      </c>
      <c r="P1513" s="138">
        <f>O1513*H1513</f>
        <v>0</v>
      </c>
      <c r="Q1513" s="138">
        <v>1.3999999999999999E-4</v>
      </c>
      <c r="R1513" s="138">
        <f>Q1513*H1513</f>
        <v>2.6879999999999997E-4</v>
      </c>
      <c r="S1513" s="138">
        <v>0</v>
      </c>
      <c r="T1513" s="139">
        <f>S1513*H1513</f>
        <v>0</v>
      </c>
      <c r="AR1513" s="140" t="s">
        <v>250</v>
      </c>
      <c r="AT1513" s="140" t="s">
        <v>148</v>
      </c>
      <c r="AU1513" s="140" t="s">
        <v>92</v>
      </c>
      <c r="AY1513" s="18" t="s">
        <v>146</v>
      </c>
      <c r="BE1513" s="141">
        <f>IF(N1513="základní",J1513,0)</f>
        <v>0</v>
      </c>
      <c r="BF1513" s="141">
        <f>IF(N1513="snížená",J1513,0)</f>
        <v>0</v>
      </c>
      <c r="BG1513" s="141">
        <f>IF(N1513="zákl. přenesená",J1513,0)</f>
        <v>0</v>
      </c>
      <c r="BH1513" s="141">
        <f>IF(N1513="sníž. přenesená",J1513,0)</f>
        <v>0</v>
      </c>
      <c r="BI1513" s="141">
        <f>IF(N1513="nulová",J1513,0)</f>
        <v>0</v>
      </c>
      <c r="BJ1513" s="18" t="s">
        <v>90</v>
      </c>
      <c r="BK1513" s="141">
        <f>ROUND(I1513*H1513,2)</f>
        <v>0</v>
      </c>
      <c r="BL1513" s="18" t="s">
        <v>250</v>
      </c>
      <c r="BM1513" s="140" t="s">
        <v>2016</v>
      </c>
    </row>
    <row r="1514" spans="2:65" s="1" customFormat="1" ht="11.25">
      <c r="B1514" s="34"/>
      <c r="D1514" s="142" t="s">
        <v>155</v>
      </c>
      <c r="F1514" s="143" t="s">
        <v>2017</v>
      </c>
      <c r="I1514" s="144"/>
      <c r="L1514" s="34"/>
      <c r="M1514" s="145"/>
      <c r="T1514" s="55"/>
      <c r="AT1514" s="18" t="s">
        <v>155</v>
      </c>
      <c r="AU1514" s="18" t="s">
        <v>92</v>
      </c>
    </row>
    <row r="1515" spans="2:65" s="12" customFormat="1" ht="11.25">
      <c r="B1515" s="148"/>
      <c r="D1515" s="146" t="s">
        <v>159</v>
      </c>
      <c r="E1515" s="149" t="s">
        <v>44</v>
      </c>
      <c r="F1515" s="150" t="s">
        <v>275</v>
      </c>
      <c r="H1515" s="149" t="s">
        <v>44</v>
      </c>
      <c r="I1515" s="151"/>
      <c r="L1515" s="148"/>
      <c r="M1515" s="152"/>
      <c r="T1515" s="153"/>
      <c r="AT1515" s="149" t="s">
        <v>159</v>
      </c>
      <c r="AU1515" s="149" t="s">
        <v>92</v>
      </c>
      <c r="AV1515" s="12" t="s">
        <v>90</v>
      </c>
      <c r="AW1515" s="12" t="s">
        <v>42</v>
      </c>
      <c r="AX1515" s="12" t="s">
        <v>82</v>
      </c>
      <c r="AY1515" s="149" t="s">
        <v>146</v>
      </c>
    </row>
    <row r="1516" spans="2:65" s="13" customFormat="1" ht="11.25">
      <c r="B1516" s="154"/>
      <c r="D1516" s="146" t="s">
        <v>159</v>
      </c>
      <c r="E1516" s="155" t="s">
        <v>44</v>
      </c>
      <c r="F1516" s="156" t="s">
        <v>2018</v>
      </c>
      <c r="H1516" s="157">
        <v>0.96</v>
      </c>
      <c r="I1516" s="158"/>
      <c r="L1516" s="154"/>
      <c r="M1516" s="159"/>
      <c r="T1516" s="160"/>
      <c r="AT1516" s="155" t="s">
        <v>159</v>
      </c>
      <c r="AU1516" s="155" t="s">
        <v>92</v>
      </c>
      <c r="AV1516" s="13" t="s">
        <v>92</v>
      </c>
      <c r="AW1516" s="13" t="s">
        <v>42</v>
      </c>
      <c r="AX1516" s="13" t="s">
        <v>82</v>
      </c>
      <c r="AY1516" s="155" t="s">
        <v>146</v>
      </c>
    </row>
    <row r="1517" spans="2:65" s="13" customFormat="1" ht="11.25">
      <c r="B1517" s="154"/>
      <c r="D1517" s="146" t="s">
        <v>159</v>
      </c>
      <c r="E1517" s="155" t="s">
        <v>44</v>
      </c>
      <c r="F1517" s="156" t="s">
        <v>2019</v>
      </c>
      <c r="H1517" s="157">
        <v>0.96</v>
      </c>
      <c r="I1517" s="158"/>
      <c r="L1517" s="154"/>
      <c r="M1517" s="159"/>
      <c r="T1517" s="160"/>
      <c r="AT1517" s="155" t="s">
        <v>159</v>
      </c>
      <c r="AU1517" s="155" t="s">
        <v>92</v>
      </c>
      <c r="AV1517" s="13" t="s">
        <v>92</v>
      </c>
      <c r="AW1517" s="13" t="s">
        <v>42</v>
      </c>
      <c r="AX1517" s="13" t="s">
        <v>82</v>
      </c>
      <c r="AY1517" s="155" t="s">
        <v>146</v>
      </c>
    </row>
    <row r="1518" spans="2:65" s="14" customFormat="1" ht="11.25">
      <c r="B1518" s="161"/>
      <c r="D1518" s="146" t="s">
        <v>159</v>
      </c>
      <c r="E1518" s="162" t="s">
        <v>44</v>
      </c>
      <c r="F1518" s="163" t="s">
        <v>281</v>
      </c>
      <c r="H1518" s="164">
        <v>1.92</v>
      </c>
      <c r="I1518" s="165"/>
      <c r="L1518" s="161"/>
      <c r="M1518" s="166"/>
      <c r="T1518" s="167"/>
      <c r="AT1518" s="162" t="s">
        <v>159</v>
      </c>
      <c r="AU1518" s="162" t="s">
        <v>92</v>
      </c>
      <c r="AV1518" s="14" t="s">
        <v>153</v>
      </c>
      <c r="AW1518" s="14" t="s">
        <v>42</v>
      </c>
      <c r="AX1518" s="14" t="s">
        <v>90</v>
      </c>
      <c r="AY1518" s="162" t="s">
        <v>146</v>
      </c>
    </row>
    <row r="1519" spans="2:65" s="1" customFormat="1" ht="16.5" customHeight="1">
      <c r="B1519" s="34"/>
      <c r="C1519" s="129" t="s">
        <v>2020</v>
      </c>
      <c r="D1519" s="129" t="s">
        <v>148</v>
      </c>
      <c r="E1519" s="130" t="s">
        <v>2021</v>
      </c>
      <c r="F1519" s="131" t="s">
        <v>2022</v>
      </c>
      <c r="G1519" s="132" t="s">
        <v>151</v>
      </c>
      <c r="H1519" s="133">
        <v>423.60199999999998</v>
      </c>
      <c r="I1519" s="134"/>
      <c r="J1519" s="135">
        <f>ROUND(I1519*H1519,2)</f>
        <v>0</v>
      </c>
      <c r="K1519" s="131" t="s">
        <v>152</v>
      </c>
      <c r="L1519" s="34"/>
      <c r="M1519" s="136" t="s">
        <v>44</v>
      </c>
      <c r="N1519" s="137" t="s">
        <v>53</v>
      </c>
      <c r="P1519" s="138">
        <f>O1519*H1519</f>
        <v>0</v>
      </c>
      <c r="Q1519" s="138">
        <v>1.7000000000000001E-4</v>
      </c>
      <c r="R1519" s="138">
        <f>Q1519*H1519</f>
        <v>7.2012339999999994E-2</v>
      </c>
      <c r="S1519" s="138">
        <v>0</v>
      </c>
      <c r="T1519" s="139">
        <f>S1519*H1519</f>
        <v>0</v>
      </c>
      <c r="AR1519" s="140" t="s">
        <v>250</v>
      </c>
      <c r="AT1519" s="140" t="s">
        <v>148</v>
      </c>
      <c r="AU1519" s="140" t="s">
        <v>92</v>
      </c>
      <c r="AY1519" s="18" t="s">
        <v>146</v>
      </c>
      <c r="BE1519" s="141">
        <f>IF(N1519="základní",J1519,0)</f>
        <v>0</v>
      </c>
      <c r="BF1519" s="141">
        <f>IF(N1519="snížená",J1519,0)</f>
        <v>0</v>
      </c>
      <c r="BG1519" s="141">
        <f>IF(N1519="zákl. přenesená",J1519,0)</f>
        <v>0</v>
      </c>
      <c r="BH1519" s="141">
        <f>IF(N1519="sníž. přenesená",J1519,0)</f>
        <v>0</v>
      </c>
      <c r="BI1519" s="141">
        <f>IF(N1519="nulová",J1519,0)</f>
        <v>0</v>
      </c>
      <c r="BJ1519" s="18" t="s">
        <v>90</v>
      </c>
      <c r="BK1519" s="141">
        <f>ROUND(I1519*H1519,2)</f>
        <v>0</v>
      </c>
      <c r="BL1519" s="18" t="s">
        <v>250</v>
      </c>
      <c r="BM1519" s="140" t="s">
        <v>2023</v>
      </c>
    </row>
    <row r="1520" spans="2:65" s="1" customFormat="1" ht="11.25">
      <c r="B1520" s="34"/>
      <c r="D1520" s="142" t="s">
        <v>155</v>
      </c>
      <c r="F1520" s="143" t="s">
        <v>2024</v>
      </c>
      <c r="I1520" s="144"/>
      <c r="L1520" s="34"/>
      <c r="M1520" s="145"/>
      <c r="T1520" s="55"/>
      <c r="AT1520" s="18" t="s">
        <v>155</v>
      </c>
      <c r="AU1520" s="18" t="s">
        <v>92</v>
      </c>
    </row>
    <row r="1521" spans="2:51" s="12" customFormat="1" ht="11.25">
      <c r="B1521" s="148"/>
      <c r="D1521" s="146" t="s">
        <v>159</v>
      </c>
      <c r="E1521" s="149" t="s">
        <v>44</v>
      </c>
      <c r="F1521" s="150" t="s">
        <v>801</v>
      </c>
      <c r="H1521" s="149" t="s">
        <v>44</v>
      </c>
      <c r="I1521" s="151"/>
      <c r="L1521" s="148"/>
      <c r="M1521" s="152"/>
      <c r="T1521" s="153"/>
      <c r="AT1521" s="149" t="s">
        <v>159</v>
      </c>
      <c r="AU1521" s="149" t="s">
        <v>92</v>
      </c>
      <c r="AV1521" s="12" t="s">
        <v>90</v>
      </c>
      <c r="AW1521" s="12" t="s">
        <v>42</v>
      </c>
      <c r="AX1521" s="12" t="s">
        <v>82</v>
      </c>
      <c r="AY1521" s="149" t="s">
        <v>146</v>
      </c>
    </row>
    <row r="1522" spans="2:51" s="12" customFormat="1" ht="11.25">
      <c r="B1522" s="148"/>
      <c r="D1522" s="146" t="s">
        <v>159</v>
      </c>
      <c r="E1522" s="149" t="s">
        <v>44</v>
      </c>
      <c r="F1522" s="150" t="s">
        <v>2025</v>
      </c>
      <c r="H1522" s="149" t="s">
        <v>44</v>
      </c>
      <c r="I1522" s="151"/>
      <c r="L1522" s="148"/>
      <c r="M1522" s="152"/>
      <c r="T1522" s="153"/>
      <c r="AT1522" s="149" t="s">
        <v>159</v>
      </c>
      <c r="AU1522" s="149" t="s">
        <v>92</v>
      </c>
      <c r="AV1522" s="12" t="s">
        <v>90</v>
      </c>
      <c r="AW1522" s="12" t="s">
        <v>42</v>
      </c>
      <c r="AX1522" s="12" t="s">
        <v>82</v>
      </c>
      <c r="AY1522" s="149" t="s">
        <v>146</v>
      </c>
    </row>
    <row r="1523" spans="2:51" s="13" customFormat="1" ht="11.25">
      <c r="B1523" s="154"/>
      <c r="D1523" s="146" t="s">
        <v>159</v>
      </c>
      <c r="E1523" s="155" t="s">
        <v>44</v>
      </c>
      <c r="F1523" s="156" t="s">
        <v>2026</v>
      </c>
      <c r="H1523" s="157">
        <v>1.01</v>
      </c>
      <c r="I1523" s="158"/>
      <c r="L1523" s="154"/>
      <c r="M1523" s="159"/>
      <c r="T1523" s="160"/>
      <c r="AT1523" s="155" t="s">
        <v>159</v>
      </c>
      <c r="AU1523" s="155" t="s">
        <v>92</v>
      </c>
      <c r="AV1523" s="13" t="s">
        <v>92</v>
      </c>
      <c r="AW1523" s="13" t="s">
        <v>42</v>
      </c>
      <c r="AX1523" s="13" t="s">
        <v>82</v>
      </c>
      <c r="AY1523" s="155" t="s">
        <v>146</v>
      </c>
    </row>
    <row r="1524" spans="2:51" s="13" customFormat="1" ht="11.25">
      <c r="B1524" s="154"/>
      <c r="D1524" s="146" t="s">
        <v>159</v>
      </c>
      <c r="E1524" s="155" t="s">
        <v>44</v>
      </c>
      <c r="F1524" s="156" t="s">
        <v>2027</v>
      </c>
      <c r="H1524" s="157">
        <v>1.01</v>
      </c>
      <c r="I1524" s="158"/>
      <c r="L1524" s="154"/>
      <c r="M1524" s="159"/>
      <c r="T1524" s="160"/>
      <c r="AT1524" s="155" t="s">
        <v>159</v>
      </c>
      <c r="AU1524" s="155" t="s">
        <v>92</v>
      </c>
      <c r="AV1524" s="13" t="s">
        <v>92</v>
      </c>
      <c r="AW1524" s="13" t="s">
        <v>42</v>
      </c>
      <c r="AX1524" s="13" t="s">
        <v>82</v>
      </c>
      <c r="AY1524" s="155" t="s">
        <v>146</v>
      </c>
    </row>
    <row r="1525" spans="2:51" s="15" customFormat="1" ht="11.25">
      <c r="B1525" s="168"/>
      <c r="D1525" s="146" t="s">
        <v>159</v>
      </c>
      <c r="E1525" s="169" t="s">
        <v>44</v>
      </c>
      <c r="F1525" s="170" t="s">
        <v>342</v>
      </c>
      <c r="H1525" s="171">
        <v>2.02</v>
      </c>
      <c r="I1525" s="172"/>
      <c r="L1525" s="168"/>
      <c r="M1525" s="173"/>
      <c r="T1525" s="174"/>
      <c r="AT1525" s="169" t="s">
        <v>159</v>
      </c>
      <c r="AU1525" s="169" t="s">
        <v>92</v>
      </c>
      <c r="AV1525" s="15" t="s">
        <v>169</v>
      </c>
      <c r="AW1525" s="15" t="s">
        <v>42</v>
      </c>
      <c r="AX1525" s="15" t="s">
        <v>82</v>
      </c>
      <c r="AY1525" s="169" t="s">
        <v>146</v>
      </c>
    </row>
    <row r="1526" spans="2:51" s="12" customFormat="1" ht="22.5">
      <c r="B1526" s="148"/>
      <c r="D1526" s="146" t="s">
        <v>159</v>
      </c>
      <c r="E1526" s="149" t="s">
        <v>44</v>
      </c>
      <c r="F1526" s="150" t="s">
        <v>254</v>
      </c>
      <c r="H1526" s="149" t="s">
        <v>44</v>
      </c>
      <c r="I1526" s="151"/>
      <c r="L1526" s="148"/>
      <c r="M1526" s="152"/>
      <c r="T1526" s="153"/>
      <c r="AT1526" s="149" t="s">
        <v>159</v>
      </c>
      <c r="AU1526" s="149" t="s">
        <v>92</v>
      </c>
      <c r="AV1526" s="12" t="s">
        <v>90</v>
      </c>
      <c r="AW1526" s="12" t="s">
        <v>42</v>
      </c>
      <c r="AX1526" s="12" t="s">
        <v>82</v>
      </c>
      <c r="AY1526" s="149" t="s">
        <v>146</v>
      </c>
    </row>
    <row r="1527" spans="2:51" s="12" customFormat="1" ht="11.25">
      <c r="B1527" s="148"/>
      <c r="D1527" s="146" t="s">
        <v>159</v>
      </c>
      <c r="E1527" s="149" t="s">
        <v>44</v>
      </c>
      <c r="F1527" s="150" t="s">
        <v>2028</v>
      </c>
      <c r="H1527" s="149" t="s">
        <v>44</v>
      </c>
      <c r="I1527" s="151"/>
      <c r="L1527" s="148"/>
      <c r="M1527" s="152"/>
      <c r="T1527" s="153"/>
      <c r="AT1527" s="149" t="s">
        <v>159</v>
      </c>
      <c r="AU1527" s="149" t="s">
        <v>92</v>
      </c>
      <c r="AV1527" s="12" t="s">
        <v>90</v>
      </c>
      <c r="AW1527" s="12" t="s">
        <v>42</v>
      </c>
      <c r="AX1527" s="12" t="s">
        <v>82</v>
      </c>
      <c r="AY1527" s="149" t="s">
        <v>146</v>
      </c>
    </row>
    <row r="1528" spans="2:51" s="12" customFormat="1" ht="11.25">
      <c r="B1528" s="148"/>
      <c r="D1528" s="146" t="s">
        <v>159</v>
      </c>
      <c r="E1528" s="149" t="s">
        <v>44</v>
      </c>
      <c r="F1528" s="150" t="s">
        <v>1998</v>
      </c>
      <c r="H1528" s="149" t="s">
        <v>44</v>
      </c>
      <c r="I1528" s="151"/>
      <c r="L1528" s="148"/>
      <c r="M1528" s="152"/>
      <c r="T1528" s="153"/>
      <c r="AT1528" s="149" t="s">
        <v>159</v>
      </c>
      <c r="AU1528" s="149" t="s">
        <v>92</v>
      </c>
      <c r="AV1528" s="12" t="s">
        <v>90</v>
      </c>
      <c r="AW1528" s="12" t="s">
        <v>42</v>
      </c>
      <c r="AX1528" s="12" t="s">
        <v>82</v>
      </c>
      <c r="AY1528" s="149" t="s">
        <v>146</v>
      </c>
    </row>
    <row r="1529" spans="2:51" s="13" customFormat="1" ht="11.25">
      <c r="B1529" s="154"/>
      <c r="D1529" s="146" t="s">
        <v>159</v>
      </c>
      <c r="E1529" s="155" t="s">
        <v>44</v>
      </c>
      <c r="F1529" s="156" t="s">
        <v>2029</v>
      </c>
      <c r="H1529" s="157">
        <v>27.254999999999999</v>
      </c>
      <c r="I1529" s="158"/>
      <c r="L1529" s="154"/>
      <c r="M1529" s="159"/>
      <c r="T1529" s="160"/>
      <c r="AT1529" s="155" t="s">
        <v>159</v>
      </c>
      <c r="AU1529" s="155" t="s">
        <v>92</v>
      </c>
      <c r="AV1529" s="13" t="s">
        <v>92</v>
      </c>
      <c r="AW1529" s="13" t="s">
        <v>42</v>
      </c>
      <c r="AX1529" s="13" t="s">
        <v>82</v>
      </c>
      <c r="AY1529" s="155" t="s">
        <v>146</v>
      </c>
    </row>
    <row r="1530" spans="2:51" s="13" customFormat="1" ht="11.25">
      <c r="B1530" s="154"/>
      <c r="D1530" s="146" t="s">
        <v>159</v>
      </c>
      <c r="E1530" s="155" t="s">
        <v>44</v>
      </c>
      <c r="F1530" s="156" t="s">
        <v>2030</v>
      </c>
      <c r="H1530" s="157">
        <v>42.13</v>
      </c>
      <c r="I1530" s="158"/>
      <c r="L1530" s="154"/>
      <c r="M1530" s="159"/>
      <c r="T1530" s="160"/>
      <c r="AT1530" s="155" t="s">
        <v>159</v>
      </c>
      <c r="AU1530" s="155" t="s">
        <v>92</v>
      </c>
      <c r="AV1530" s="13" t="s">
        <v>92</v>
      </c>
      <c r="AW1530" s="13" t="s">
        <v>42</v>
      </c>
      <c r="AX1530" s="13" t="s">
        <v>82</v>
      </c>
      <c r="AY1530" s="155" t="s">
        <v>146</v>
      </c>
    </row>
    <row r="1531" spans="2:51" s="13" customFormat="1" ht="11.25">
      <c r="B1531" s="154"/>
      <c r="D1531" s="146" t="s">
        <v>159</v>
      </c>
      <c r="E1531" s="155" t="s">
        <v>44</v>
      </c>
      <c r="F1531" s="156" t="s">
        <v>2031</v>
      </c>
      <c r="H1531" s="157">
        <v>13.645</v>
      </c>
      <c r="I1531" s="158"/>
      <c r="L1531" s="154"/>
      <c r="M1531" s="159"/>
      <c r="T1531" s="160"/>
      <c r="AT1531" s="155" t="s">
        <v>159</v>
      </c>
      <c r="AU1531" s="155" t="s">
        <v>92</v>
      </c>
      <c r="AV1531" s="13" t="s">
        <v>92</v>
      </c>
      <c r="AW1531" s="13" t="s">
        <v>42</v>
      </c>
      <c r="AX1531" s="13" t="s">
        <v>82</v>
      </c>
      <c r="AY1531" s="155" t="s">
        <v>146</v>
      </c>
    </row>
    <row r="1532" spans="2:51" s="13" customFormat="1" ht="11.25">
      <c r="B1532" s="154"/>
      <c r="D1532" s="146" t="s">
        <v>159</v>
      </c>
      <c r="E1532" s="155" t="s">
        <v>44</v>
      </c>
      <c r="F1532" s="156" t="s">
        <v>2032</v>
      </c>
      <c r="H1532" s="157">
        <v>5.25</v>
      </c>
      <c r="I1532" s="158"/>
      <c r="L1532" s="154"/>
      <c r="M1532" s="159"/>
      <c r="T1532" s="160"/>
      <c r="AT1532" s="155" t="s">
        <v>159</v>
      </c>
      <c r="AU1532" s="155" t="s">
        <v>92</v>
      </c>
      <c r="AV1532" s="13" t="s">
        <v>92</v>
      </c>
      <c r="AW1532" s="13" t="s">
        <v>42</v>
      </c>
      <c r="AX1532" s="13" t="s">
        <v>82</v>
      </c>
      <c r="AY1532" s="155" t="s">
        <v>146</v>
      </c>
    </row>
    <row r="1533" spans="2:51" s="15" customFormat="1" ht="11.25">
      <c r="B1533" s="168"/>
      <c r="D1533" s="146" t="s">
        <v>159</v>
      </c>
      <c r="E1533" s="169" t="s">
        <v>44</v>
      </c>
      <c r="F1533" s="170" t="s">
        <v>342</v>
      </c>
      <c r="H1533" s="171">
        <v>88.28</v>
      </c>
      <c r="I1533" s="172"/>
      <c r="L1533" s="168"/>
      <c r="M1533" s="173"/>
      <c r="T1533" s="174"/>
      <c r="AT1533" s="169" t="s">
        <v>159</v>
      </c>
      <c r="AU1533" s="169" t="s">
        <v>92</v>
      </c>
      <c r="AV1533" s="15" t="s">
        <v>169</v>
      </c>
      <c r="AW1533" s="15" t="s">
        <v>42</v>
      </c>
      <c r="AX1533" s="15" t="s">
        <v>82</v>
      </c>
      <c r="AY1533" s="169" t="s">
        <v>146</v>
      </c>
    </row>
    <row r="1534" spans="2:51" s="12" customFormat="1" ht="11.25">
      <c r="B1534" s="148"/>
      <c r="D1534" s="146" t="s">
        <v>159</v>
      </c>
      <c r="E1534" s="149" t="s">
        <v>44</v>
      </c>
      <c r="F1534" s="150" t="s">
        <v>812</v>
      </c>
      <c r="H1534" s="149" t="s">
        <v>44</v>
      </c>
      <c r="I1534" s="151"/>
      <c r="L1534" s="148"/>
      <c r="M1534" s="152"/>
      <c r="T1534" s="153"/>
      <c r="AT1534" s="149" t="s">
        <v>159</v>
      </c>
      <c r="AU1534" s="149" t="s">
        <v>92</v>
      </c>
      <c r="AV1534" s="12" t="s">
        <v>90</v>
      </c>
      <c r="AW1534" s="12" t="s">
        <v>42</v>
      </c>
      <c r="AX1534" s="12" t="s">
        <v>82</v>
      </c>
      <c r="AY1534" s="149" t="s">
        <v>146</v>
      </c>
    </row>
    <row r="1535" spans="2:51" s="12" customFormat="1" ht="11.25">
      <c r="B1535" s="148"/>
      <c r="D1535" s="146" t="s">
        <v>159</v>
      </c>
      <c r="E1535" s="149" t="s">
        <v>44</v>
      </c>
      <c r="F1535" s="150" t="s">
        <v>813</v>
      </c>
      <c r="H1535" s="149" t="s">
        <v>44</v>
      </c>
      <c r="I1535" s="151"/>
      <c r="L1535" s="148"/>
      <c r="M1535" s="152"/>
      <c r="T1535" s="153"/>
      <c r="AT1535" s="149" t="s">
        <v>159</v>
      </c>
      <c r="AU1535" s="149" t="s">
        <v>92</v>
      </c>
      <c r="AV1535" s="12" t="s">
        <v>90</v>
      </c>
      <c r="AW1535" s="12" t="s">
        <v>42</v>
      </c>
      <c r="AX1535" s="12" t="s">
        <v>82</v>
      </c>
      <c r="AY1535" s="149" t="s">
        <v>146</v>
      </c>
    </row>
    <row r="1536" spans="2:51" s="12" customFormat="1" ht="11.25">
      <c r="B1536" s="148"/>
      <c r="D1536" s="146" t="s">
        <v>159</v>
      </c>
      <c r="E1536" s="149" t="s">
        <v>44</v>
      </c>
      <c r="F1536" s="150" t="s">
        <v>814</v>
      </c>
      <c r="H1536" s="149" t="s">
        <v>44</v>
      </c>
      <c r="I1536" s="151"/>
      <c r="L1536" s="148"/>
      <c r="M1536" s="152"/>
      <c r="T1536" s="153"/>
      <c r="AT1536" s="149" t="s">
        <v>159</v>
      </c>
      <c r="AU1536" s="149" t="s">
        <v>92</v>
      </c>
      <c r="AV1536" s="12" t="s">
        <v>90</v>
      </c>
      <c r="AW1536" s="12" t="s">
        <v>42</v>
      </c>
      <c r="AX1536" s="12" t="s">
        <v>82</v>
      </c>
      <c r="AY1536" s="149" t="s">
        <v>146</v>
      </c>
    </row>
    <row r="1537" spans="2:65" s="13" customFormat="1" ht="11.25">
      <c r="B1537" s="154"/>
      <c r="D1537" s="146" t="s">
        <v>159</v>
      </c>
      <c r="E1537" s="155" t="s">
        <v>44</v>
      </c>
      <c r="F1537" s="156" t="s">
        <v>2033</v>
      </c>
      <c r="H1537" s="157">
        <v>205.23699999999999</v>
      </c>
      <c r="I1537" s="158"/>
      <c r="L1537" s="154"/>
      <c r="M1537" s="159"/>
      <c r="T1537" s="160"/>
      <c r="AT1537" s="155" t="s">
        <v>159</v>
      </c>
      <c r="AU1537" s="155" t="s">
        <v>92</v>
      </c>
      <c r="AV1537" s="13" t="s">
        <v>92</v>
      </c>
      <c r="AW1537" s="13" t="s">
        <v>42</v>
      </c>
      <c r="AX1537" s="13" t="s">
        <v>82</v>
      </c>
      <c r="AY1537" s="155" t="s">
        <v>146</v>
      </c>
    </row>
    <row r="1538" spans="2:65" s="13" customFormat="1" ht="11.25">
      <c r="B1538" s="154"/>
      <c r="D1538" s="146" t="s">
        <v>159</v>
      </c>
      <c r="E1538" s="155" t="s">
        <v>44</v>
      </c>
      <c r="F1538" s="156" t="s">
        <v>2034</v>
      </c>
      <c r="H1538" s="157">
        <v>20.100000000000001</v>
      </c>
      <c r="I1538" s="158"/>
      <c r="L1538" s="154"/>
      <c r="M1538" s="159"/>
      <c r="T1538" s="160"/>
      <c r="AT1538" s="155" t="s">
        <v>159</v>
      </c>
      <c r="AU1538" s="155" t="s">
        <v>92</v>
      </c>
      <c r="AV1538" s="13" t="s">
        <v>92</v>
      </c>
      <c r="AW1538" s="13" t="s">
        <v>42</v>
      </c>
      <c r="AX1538" s="13" t="s">
        <v>82</v>
      </c>
      <c r="AY1538" s="155" t="s">
        <v>146</v>
      </c>
    </row>
    <row r="1539" spans="2:65" s="13" customFormat="1" ht="11.25">
      <c r="B1539" s="154"/>
      <c r="D1539" s="146" t="s">
        <v>159</v>
      </c>
      <c r="E1539" s="155" t="s">
        <v>44</v>
      </c>
      <c r="F1539" s="156" t="s">
        <v>2035</v>
      </c>
      <c r="H1539" s="157">
        <v>76.341999999999999</v>
      </c>
      <c r="I1539" s="158"/>
      <c r="L1539" s="154"/>
      <c r="M1539" s="159"/>
      <c r="T1539" s="160"/>
      <c r="AT1539" s="155" t="s">
        <v>159</v>
      </c>
      <c r="AU1539" s="155" t="s">
        <v>92</v>
      </c>
      <c r="AV1539" s="13" t="s">
        <v>92</v>
      </c>
      <c r="AW1539" s="13" t="s">
        <v>42</v>
      </c>
      <c r="AX1539" s="13" t="s">
        <v>82</v>
      </c>
      <c r="AY1539" s="155" t="s">
        <v>146</v>
      </c>
    </row>
    <row r="1540" spans="2:65" s="13" customFormat="1" ht="11.25">
      <c r="B1540" s="154"/>
      <c r="D1540" s="146" t="s">
        <v>159</v>
      </c>
      <c r="E1540" s="155" t="s">
        <v>44</v>
      </c>
      <c r="F1540" s="156" t="s">
        <v>2036</v>
      </c>
      <c r="H1540" s="157">
        <v>5.45</v>
      </c>
      <c r="I1540" s="158"/>
      <c r="L1540" s="154"/>
      <c r="M1540" s="159"/>
      <c r="T1540" s="160"/>
      <c r="AT1540" s="155" t="s">
        <v>159</v>
      </c>
      <c r="AU1540" s="155" t="s">
        <v>92</v>
      </c>
      <c r="AV1540" s="13" t="s">
        <v>92</v>
      </c>
      <c r="AW1540" s="13" t="s">
        <v>42</v>
      </c>
      <c r="AX1540" s="13" t="s">
        <v>82</v>
      </c>
      <c r="AY1540" s="155" t="s">
        <v>146</v>
      </c>
    </row>
    <row r="1541" spans="2:65" s="13" customFormat="1" ht="11.25">
      <c r="B1541" s="154"/>
      <c r="D1541" s="146" t="s">
        <v>159</v>
      </c>
      <c r="E1541" s="155" t="s">
        <v>44</v>
      </c>
      <c r="F1541" s="156" t="s">
        <v>2037</v>
      </c>
      <c r="H1541" s="157">
        <v>10.483000000000001</v>
      </c>
      <c r="I1541" s="158"/>
      <c r="L1541" s="154"/>
      <c r="M1541" s="159"/>
      <c r="T1541" s="160"/>
      <c r="AT1541" s="155" t="s">
        <v>159</v>
      </c>
      <c r="AU1541" s="155" t="s">
        <v>92</v>
      </c>
      <c r="AV1541" s="13" t="s">
        <v>92</v>
      </c>
      <c r="AW1541" s="13" t="s">
        <v>42</v>
      </c>
      <c r="AX1541" s="13" t="s">
        <v>82</v>
      </c>
      <c r="AY1541" s="155" t="s">
        <v>146</v>
      </c>
    </row>
    <row r="1542" spans="2:65" s="13" customFormat="1" ht="11.25">
      <c r="B1542" s="154"/>
      <c r="D1542" s="146" t="s">
        <v>159</v>
      </c>
      <c r="E1542" s="155" t="s">
        <v>44</v>
      </c>
      <c r="F1542" s="156" t="s">
        <v>2038</v>
      </c>
      <c r="H1542" s="157">
        <v>6.51</v>
      </c>
      <c r="I1542" s="158"/>
      <c r="L1542" s="154"/>
      <c r="M1542" s="159"/>
      <c r="T1542" s="160"/>
      <c r="AT1542" s="155" t="s">
        <v>159</v>
      </c>
      <c r="AU1542" s="155" t="s">
        <v>92</v>
      </c>
      <c r="AV1542" s="13" t="s">
        <v>92</v>
      </c>
      <c r="AW1542" s="13" t="s">
        <v>42</v>
      </c>
      <c r="AX1542" s="13" t="s">
        <v>82</v>
      </c>
      <c r="AY1542" s="155" t="s">
        <v>146</v>
      </c>
    </row>
    <row r="1543" spans="2:65" s="13" customFormat="1" ht="11.25">
      <c r="B1543" s="154"/>
      <c r="D1543" s="146" t="s">
        <v>159</v>
      </c>
      <c r="E1543" s="155" t="s">
        <v>44</v>
      </c>
      <c r="F1543" s="156" t="s">
        <v>2039</v>
      </c>
      <c r="H1543" s="157">
        <v>0.9</v>
      </c>
      <c r="I1543" s="158"/>
      <c r="L1543" s="154"/>
      <c r="M1543" s="159"/>
      <c r="T1543" s="160"/>
      <c r="AT1543" s="155" t="s">
        <v>159</v>
      </c>
      <c r="AU1543" s="155" t="s">
        <v>92</v>
      </c>
      <c r="AV1543" s="13" t="s">
        <v>92</v>
      </c>
      <c r="AW1543" s="13" t="s">
        <v>42</v>
      </c>
      <c r="AX1543" s="13" t="s">
        <v>82</v>
      </c>
      <c r="AY1543" s="155" t="s">
        <v>146</v>
      </c>
    </row>
    <row r="1544" spans="2:65" s="13" customFormat="1" ht="11.25">
      <c r="B1544" s="154"/>
      <c r="D1544" s="146" t="s">
        <v>159</v>
      </c>
      <c r="E1544" s="155" t="s">
        <v>44</v>
      </c>
      <c r="F1544" s="156" t="s">
        <v>2040</v>
      </c>
      <c r="H1544" s="157">
        <v>8.2799999999999994</v>
      </c>
      <c r="I1544" s="158"/>
      <c r="L1544" s="154"/>
      <c r="M1544" s="159"/>
      <c r="T1544" s="160"/>
      <c r="AT1544" s="155" t="s">
        <v>159</v>
      </c>
      <c r="AU1544" s="155" t="s">
        <v>92</v>
      </c>
      <c r="AV1544" s="13" t="s">
        <v>92</v>
      </c>
      <c r="AW1544" s="13" t="s">
        <v>42</v>
      </c>
      <c r="AX1544" s="13" t="s">
        <v>82</v>
      </c>
      <c r="AY1544" s="155" t="s">
        <v>146</v>
      </c>
    </row>
    <row r="1545" spans="2:65" s="15" customFormat="1" ht="11.25">
      <c r="B1545" s="168"/>
      <c r="D1545" s="146" t="s">
        <v>159</v>
      </c>
      <c r="E1545" s="169" t="s">
        <v>44</v>
      </c>
      <c r="F1545" s="170" t="s">
        <v>342</v>
      </c>
      <c r="H1545" s="171">
        <v>333.30199999999991</v>
      </c>
      <c r="I1545" s="172"/>
      <c r="L1545" s="168"/>
      <c r="M1545" s="173"/>
      <c r="T1545" s="174"/>
      <c r="AT1545" s="169" t="s">
        <v>159</v>
      </c>
      <c r="AU1545" s="169" t="s">
        <v>92</v>
      </c>
      <c r="AV1545" s="15" t="s">
        <v>169</v>
      </c>
      <c r="AW1545" s="15" t="s">
        <v>42</v>
      </c>
      <c r="AX1545" s="15" t="s">
        <v>82</v>
      </c>
      <c r="AY1545" s="169" t="s">
        <v>146</v>
      </c>
    </row>
    <row r="1546" spans="2:65" s="14" customFormat="1" ht="11.25">
      <c r="B1546" s="161"/>
      <c r="D1546" s="146" t="s">
        <v>159</v>
      </c>
      <c r="E1546" s="162" t="s">
        <v>44</v>
      </c>
      <c r="F1546" s="163" t="s">
        <v>281</v>
      </c>
      <c r="H1546" s="164">
        <v>423.60199999999992</v>
      </c>
      <c r="I1546" s="165"/>
      <c r="L1546" s="161"/>
      <c r="M1546" s="166"/>
      <c r="T1546" s="167"/>
      <c r="AT1546" s="162" t="s">
        <v>159</v>
      </c>
      <c r="AU1546" s="162" t="s">
        <v>92</v>
      </c>
      <c r="AV1546" s="14" t="s">
        <v>153</v>
      </c>
      <c r="AW1546" s="14" t="s">
        <v>42</v>
      </c>
      <c r="AX1546" s="14" t="s">
        <v>90</v>
      </c>
      <c r="AY1546" s="162" t="s">
        <v>146</v>
      </c>
    </row>
    <row r="1547" spans="2:65" s="1" customFormat="1" ht="16.5" customHeight="1">
      <c r="B1547" s="34"/>
      <c r="C1547" s="129" t="s">
        <v>2041</v>
      </c>
      <c r="D1547" s="129" t="s">
        <v>148</v>
      </c>
      <c r="E1547" s="130" t="s">
        <v>2042</v>
      </c>
      <c r="F1547" s="131" t="s">
        <v>2043</v>
      </c>
      <c r="G1547" s="132" t="s">
        <v>151</v>
      </c>
      <c r="H1547" s="133">
        <v>92.12</v>
      </c>
      <c r="I1547" s="134"/>
      <c r="J1547" s="135">
        <f>ROUND(I1547*H1547,2)</f>
        <v>0</v>
      </c>
      <c r="K1547" s="131" t="s">
        <v>152</v>
      </c>
      <c r="L1547" s="34"/>
      <c r="M1547" s="136" t="s">
        <v>44</v>
      </c>
      <c r="N1547" s="137" t="s">
        <v>53</v>
      </c>
      <c r="P1547" s="138">
        <f>O1547*H1547</f>
        <v>0</v>
      </c>
      <c r="Q1547" s="138">
        <v>1.2E-4</v>
      </c>
      <c r="R1547" s="138">
        <f>Q1547*H1547</f>
        <v>1.1054400000000001E-2</v>
      </c>
      <c r="S1547" s="138">
        <v>0</v>
      </c>
      <c r="T1547" s="139">
        <f>S1547*H1547</f>
        <v>0</v>
      </c>
      <c r="AR1547" s="140" t="s">
        <v>250</v>
      </c>
      <c r="AT1547" s="140" t="s">
        <v>148</v>
      </c>
      <c r="AU1547" s="140" t="s">
        <v>92</v>
      </c>
      <c r="AY1547" s="18" t="s">
        <v>146</v>
      </c>
      <c r="BE1547" s="141">
        <f>IF(N1547="základní",J1547,0)</f>
        <v>0</v>
      </c>
      <c r="BF1547" s="141">
        <f>IF(N1547="snížená",J1547,0)</f>
        <v>0</v>
      </c>
      <c r="BG1547" s="141">
        <f>IF(N1547="zákl. přenesená",J1547,0)</f>
        <v>0</v>
      </c>
      <c r="BH1547" s="141">
        <f>IF(N1547="sníž. přenesená",J1547,0)</f>
        <v>0</v>
      </c>
      <c r="BI1547" s="141">
        <f>IF(N1547="nulová",J1547,0)</f>
        <v>0</v>
      </c>
      <c r="BJ1547" s="18" t="s">
        <v>90</v>
      </c>
      <c r="BK1547" s="141">
        <f>ROUND(I1547*H1547,2)</f>
        <v>0</v>
      </c>
      <c r="BL1547" s="18" t="s">
        <v>250</v>
      </c>
      <c r="BM1547" s="140" t="s">
        <v>2044</v>
      </c>
    </row>
    <row r="1548" spans="2:65" s="1" customFormat="1" ht="11.25">
      <c r="B1548" s="34"/>
      <c r="D1548" s="142" t="s">
        <v>155</v>
      </c>
      <c r="F1548" s="143" t="s">
        <v>2045</v>
      </c>
      <c r="I1548" s="144"/>
      <c r="L1548" s="34"/>
      <c r="M1548" s="145"/>
      <c r="T1548" s="55"/>
      <c r="AT1548" s="18" t="s">
        <v>155</v>
      </c>
      <c r="AU1548" s="18" t="s">
        <v>92</v>
      </c>
    </row>
    <row r="1549" spans="2:65" s="12" customFormat="1" ht="11.25">
      <c r="B1549" s="148"/>
      <c r="D1549" s="146" t="s">
        <v>159</v>
      </c>
      <c r="E1549" s="149" t="s">
        <v>44</v>
      </c>
      <c r="F1549" s="150" t="s">
        <v>275</v>
      </c>
      <c r="H1549" s="149" t="s">
        <v>44</v>
      </c>
      <c r="I1549" s="151"/>
      <c r="L1549" s="148"/>
      <c r="M1549" s="152"/>
      <c r="T1549" s="153"/>
      <c r="AT1549" s="149" t="s">
        <v>159</v>
      </c>
      <c r="AU1549" s="149" t="s">
        <v>92</v>
      </c>
      <c r="AV1549" s="12" t="s">
        <v>90</v>
      </c>
      <c r="AW1549" s="12" t="s">
        <v>42</v>
      </c>
      <c r="AX1549" s="12" t="s">
        <v>82</v>
      </c>
      <c r="AY1549" s="149" t="s">
        <v>146</v>
      </c>
    </row>
    <row r="1550" spans="2:65" s="13" customFormat="1" ht="11.25">
      <c r="B1550" s="154"/>
      <c r="D1550" s="146" t="s">
        <v>159</v>
      </c>
      <c r="E1550" s="155" t="s">
        <v>44</v>
      </c>
      <c r="F1550" s="156" t="s">
        <v>2046</v>
      </c>
      <c r="H1550" s="157">
        <v>1.92</v>
      </c>
      <c r="I1550" s="158"/>
      <c r="L1550" s="154"/>
      <c r="M1550" s="159"/>
      <c r="T1550" s="160"/>
      <c r="AT1550" s="155" t="s">
        <v>159</v>
      </c>
      <c r="AU1550" s="155" t="s">
        <v>92</v>
      </c>
      <c r="AV1550" s="13" t="s">
        <v>92</v>
      </c>
      <c r="AW1550" s="13" t="s">
        <v>42</v>
      </c>
      <c r="AX1550" s="13" t="s">
        <v>82</v>
      </c>
      <c r="AY1550" s="155" t="s">
        <v>146</v>
      </c>
    </row>
    <row r="1551" spans="2:65" s="13" customFormat="1" ht="11.25">
      <c r="B1551" s="154"/>
      <c r="D1551" s="146" t="s">
        <v>159</v>
      </c>
      <c r="E1551" s="155" t="s">
        <v>44</v>
      </c>
      <c r="F1551" s="156" t="s">
        <v>2047</v>
      </c>
      <c r="H1551" s="157">
        <v>1.92</v>
      </c>
      <c r="I1551" s="158"/>
      <c r="L1551" s="154"/>
      <c r="M1551" s="159"/>
      <c r="T1551" s="160"/>
      <c r="AT1551" s="155" t="s">
        <v>159</v>
      </c>
      <c r="AU1551" s="155" t="s">
        <v>92</v>
      </c>
      <c r="AV1551" s="13" t="s">
        <v>92</v>
      </c>
      <c r="AW1551" s="13" t="s">
        <v>42</v>
      </c>
      <c r="AX1551" s="13" t="s">
        <v>82</v>
      </c>
      <c r="AY1551" s="155" t="s">
        <v>146</v>
      </c>
    </row>
    <row r="1552" spans="2:65" s="15" customFormat="1" ht="11.25">
      <c r="B1552" s="168"/>
      <c r="D1552" s="146" t="s">
        <v>159</v>
      </c>
      <c r="E1552" s="169" t="s">
        <v>44</v>
      </c>
      <c r="F1552" s="170" t="s">
        <v>342</v>
      </c>
      <c r="H1552" s="171">
        <v>3.84</v>
      </c>
      <c r="I1552" s="172"/>
      <c r="L1552" s="168"/>
      <c r="M1552" s="173"/>
      <c r="T1552" s="174"/>
      <c r="AT1552" s="169" t="s">
        <v>159</v>
      </c>
      <c r="AU1552" s="169" t="s">
        <v>92</v>
      </c>
      <c r="AV1552" s="15" t="s">
        <v>169</v>
      </c>
      <c r="AW1552" s="15" t="s">
        <v>42</v>
      </c>
      <c r="AX1552" s="15" t="s">
        <v>82</v>
      </c>
      <c r="AY1552" s="169" t="s">
        <v>146</v>
      </c>
    </row>
    <row r="1553" spans="2:65" s="12" customFormat="1" ht="22.5">
      <c r="B1553" s="148"/>
      <c r="D1553" s="146" t="s">
        <v>159</v>
      </c>
      <c r="E1553" s="149" t="s">
        <v>44</v>
      </c>
      <c r="F1553" s="150" t="s">
        <v>254</v>
      </c>
      <c r="H1553" s="149" t="s">
        <v>44</v>
      </c>
      <c r="I1553" s="151"/>
      <c r="L1553" s="148"/>
      <c r="M1553" s="152"/>
      <c r="T1553" s="153"/>
      <c r="AT1553" s="149" t="s">
        <v>159</v>
      </c>
      <c r="AU1553" s="149" t="s">
        <v>92</v>
      </c>
      <c r="AV1553" s="12" t="s">
        <v>90</v>
      </c>
      <c r="AW1553" s="12" t="s">
        <v>42</v>
      </c>
      <c r="AX1553" s="12" t="s">
        <v>82</v>
      </c>
      <c r="AY1553" s="149" t="s">
        <v>146</v>
      </c>
    </row>
    <row r="1554" spans="2:65" s="12" customFormat="1" ht="11.25">
      <c r="B1554" s="148"/>
      <c r="D1554" s="146" t="s">
        <v>159</v>
      </c>
      <c r="E1554" s="149" t="s">
        <v>44</v>
      </c>
      <c r="F1554" s="150" t="s">
        <v>2028</v>
      </c>
      <c r="H1554" s="149" t="s">
        <v>44</v>
      </c>
      <c r="I1554" s="151"/>
      <c r="L1554" s="148"/>
      <c r="M1554" s="152"/>
      <c r="T1554" s="153"/>
      <c r="AT1554" s="149" t="s">
        <v>159</v>
      </c>
      <c r="AU1554" s="149" t="s">
        <v>92</v>
      </c>
      <c r="AV1554" s="12" t="s">
        <v>90</v>
      </c>
      <c r="AW1554" s="12" t="s">
        <v>42</v>
      </c>
      <c r="AX1554" s="12" t="s">
        <v>82</v>
      </c>
      <c r="AY1554" s="149" t="s">
        <v>146</v>
      </c>
    </row>
    <row r="1555" spans="2:65" s="12" customFormat="1" ht="11.25">
      <c r="B1555" s="148"/>
      <c r="D1555" s="146" t="s">
        <v>159</v>
      </c>
      <c r="E1555" s="149" t="s">
        <v>44</v>
      </c>
      <c r="F1555" s="150" t="s">
        <v>1998</v>
      </c>
      <c r="H1555" s="149" t="s">
        <v>44</v>
      </c>
      <c r="I1555" s="151"/>
      <c r="L1555" s="148"/>
      <c r="M1555" s="152"/>
      <c r="T1555" s="153"/>
      <c r="AT1555" s="149" t="s">
        <v>159</v>
      </c>
      <c r="AU1555" s="149" t="s">
        <v>92</v>
      </c>
      <c r="AV1555" s="12" t="s">
        <v>90</v>
      </c>
      <c r="AW1555" s="12" t="s">
        <v>42</v>
      </c>
      <c r="AX1555" s="12" t="s">
        <v>82</v>
      </c>
      <c r="AY1555" s="149" t="s">
        <v>146</v>
      </c>
    </row>
    <row r="1556" spans="2:65" s="13" customFormat="1" ht="11.25">
      <c r="B1556" s="154"/>
      <c r="D1556" s="146" t="s">
        <v>159</v>
      </c>
      <c r="E1556" s="155" t="s">
        <v>44</v>
      </c>
      <c r="F1556" s="156" t="s">
        <v>2029</v>
      </c>
      <c r="H1556" s="157">
        <v>27.254999999999999</v>
      </c>
      <c r="I1556" s="158"/>
      <c r="L1556" s="154"/>
      <c r="M1556" s="159"/>
      <c r="T1556" s="160"/>
      <c r="AT1556" s="155" t="s">
        <v>159</v>
      </c>
      <c r="AU1556" s="155" t="s">
        <v>92</v>
      </c>
      <c r="AV1556" s="13" t="s">
        <v>92</v>
      </c>
      <c r="AW1556" s="13" t="s">
        <v>42</v>
      </c>
      <c r="AX1556" s="13" t="s">
        <v>82</v>
      </c>
      <c r="AY1556" s="155" t="s">
        <v>146</v>
      </c>
    </row>
    <row r="1557" spans="2:65" s="13" customFormat="1" ht="11.25">
      <c r="B1557" s="154"/>
      <c r="D1557" s="146" t="s">
        <v>159</v>
      </c>
      <c r="E1557" s="155" t="s">
        <v>44</v>
      </c>
      <c r="F1557" s="156" t="s">
        <v>2030</v>
      </c>
      <c r="H1557" s="157">
        <v>42.13</v>
      </c>
      <c r="I1557" s="158"/>
      <c r="L1557" s="154"/>
      <c r="M1557" s="159"/>
      <c r="T1557" s="160"/>
      <c r="AT1557" s="155" t="s">
        <v>159</v>
      </c>
      <c r="AU1557" s="155" t="s">
        <v>92</v>
      </c>
      <c r="AV1557" s="13" t="s">
        <v>92</v>
      </c>
      <c r="AW1557" s="13" t="s">
        <v>42</v>
      </c>
      <c r="AX1557" s="13" t="s">
        <v>82</v>
      </c>
      <c r="AY1557" s="155" t="s">
        <v>146</v>
      </c>
    </row>
    <row r="1558" spans="2:65" s="13" customFormat="1" ht="11.25">
      <c r="B1558" s="154"/>
      <c r="D1558" s="146" t="s">
        <v>159</v>
      </c>
      <c r="E1558" s="155" t="s">
        <v>44</v>
      </c>
      <c r="F1558" s="156" t="s">
        <v>2031</v>
      </c>
      <c r="H1558" s="157">
        <v>13.645</v>
      </c>
      <c r="I1558" s="158"/>
      <c r="L1558" s="154"/>
      <c r="M1558" s="159"/>
      <c r="T1558" s="160"/>
      <c r="AT1558" s="155" t="s">
        <v>159</v>
      </c>
      <c r="AU1558" s="155" t="s">
        <v>92</v>
      </c>
      <c r="AV1558" s="13" t="s">
        <v>92</v>
      </c>
      <c r="AW1558" s="13" t="s">
        <v>42</v>
      </c>
      <c r="AX1558" s="13" t="s">
        <v>82</v>
      </c>
      <c r="AY1558" s="155" t="s">
        <v>146</v>
      </c>
    </row>
    <row r="1559" spans="2:65" s="13" customFormat="1" ht="11.25">
      <c r="B1559" s="154"/>
      <c r="D1559" s="146" t="s">
        <v>159</v>
      </c>
      <c r="E1559" s="155" t="s">
        <v>44</v>
      </c>
      <c r="F1559" s="156" t="s">
        <v>2032</v>
      </c>
      <c r="H1559" s="157">
        <v>5.25</v>
      </c>
      <c r="I1559" s="158"/>
      <c r="L1559" s="154"/>
      <c r="M1559" s="159"/>
      <c r="T1559" s="160"/>
      <c r="AT1559" s="155" t="s">
        <v>159</v>
      </c>
      <c r="AU1559" s="155" t="s">
        <v>92</v>
      </c>
      <c r="AV1559" s="13" t="s">
        <v>92</v>
      </c>
      <c r="AW1559" s="13" t="s">
        <v>42</v>
      </c>
      <c r="AX1559" s="13" t="s">
        <v>82</v>
      </c>
      <c r="AY1559" s="155" t="s">
        <v>146</v>
      </c>
    </row>
    <row r="1560" spans="2:65" s="15" customFormat="1" ht="11.25">
      <c r="B1560" s="168"/>
      <c r="D1560" s="146" t="s">
        <v>159</v>
      </c>
      <c r="E1560" s="169" t="s">
        <v>44</v>
      </c>
      <c r="F1560" s="170" t="s">
        <v>342</v>
      </c>
      <c r="H1560" s="171">
        <v>88.28</v>
      </c>
      <c r="I1560" s="172"/>
      <c r="L1560" s="168"/>
      <c r="M1560" s="173"/>
      <c r="T1560" s="174"/>
      <c r="AT1560" s="169" t="s">
        <v>159</v>
      </c>
      <c r="AU1560" s="169" t="s">
        <v>92</v>
      </c>
      <c r="AV1560" s="15" t="s">
        <v>169</v>
      </c>
      <c r="AW1560" s="15" t="s">
        <v>42</v>
      </c>
      <c r="AX1560" s="15" t="s">
        <v>82</v>
      </c>
      <c r="AY1560" s="169" t="s">
        <v>146</v>
      </c>
    </row>
    <row r="1561" spans="2:65" s="14" customFormat="1" ht="11.25">
      <c r="B1561" s="161"/>
      <c r="D1561" s="146" t="s">
        <v>159</v>
      </c>
      <c r="E1561" s="162" t="s">
        <v>44</v>
      </c>
      <c r="F1561" s="163" t="s">
        <v>281</v>
      </c>
      <c r="H1561" s="164">
        <v>92.11999999999999</v>
      </c>
      <c r="I1561" s="165"/>
      <c r="L1561" s="161"/>
      <c r="M1561" s="166"/>
      <c r="T1561" s="167"/>
      <c r="AT1561" s="162" t="s">
        <v>159</v>
      </c>
      <c r="AU1561" s="162" t="s">
        <v>92</v>
      </c>
      <c r="AV1561" s="14" t="s">
        <v>153</v>
      </c>
      <c r="AW1561" s="14" t="s">
        <v>42</v>
      </c>
      <c r="AX1561" s="14" t="s">
        <v>90</v>
      </c>
      <c r="AY1561" s="162" t="s">
        <v>146</v>
      </c>
    </row>
    <row r="1562" spans="2:65" s="11" customFormat="1" ht="22.9" customHeight="1">
      <c r="B1562" s="117"/>
      <c r="D1562" s="118" t="s">
        <v>81</v>
      </c>
      <c r="E1562" s="127" t="s">
        <v>647</v>
      </c>
      <c r="F1562" s="127" t="s">
        <v>648</v>
      </c>
      <c r="I1562" s="120"/>
      <c r="J1562" s="128">
        <f>BK1562</f>
        <v>0</v>
      </c>
      <c r="L1562" s="117"/>
      <c r="M1562" s="122"/>
      <c r="P1562" s="123">
        <f>SUM(P1563:P1612)</f>
        <v>0</v>
      </c>
      <c r="R1562" s="123">
        <f>SUM(R1563:R1612)</f>
        <v>0.63957949999999997</v>
      </c>
      <c r="T1562" s="124">
        <f>SUM(T1563:T1612)</f>
        <v>0</v>
      </c>
      <c r="AR1562" s="118" t="s">
        <v>92</v>
      </c>
      <c r="AT1562" s="125" t="s">
        <v>81</v>
      </c>
      <c r="AU1562" s="125" t="s">
        <v>90</v>
      </c>
      <c r="AY1562" s="118" t="s">
        <v>146</v>
      </c>
      <c r="BK1562" s="126">
        <f>SUM(BK1563:BK1612)</f>
        <v>0</v>
      </c>
    </row>
    <row r="1563" spans="2:65" s="1" customFormat="1" ht="16.5" customHeight="1">
      <c r="B1563" s="34"/>
      <c r="C1563" s="129" t="s">
        <v>2048</v>
      </c>
      <c r="D1563" s="129" t="s">
        <v>148</v>
      </c>
      <c r="E1563" s="130" t="s">
        <v>2049</v>
      </c>
      <c r="F1563" s="131" t="s">
        <v>2050</v>
      </c>
      <c r="G1563" s="132" t="s">
        <v>151</v>
      </c>
      <c r="H1563" s="133">
        <v>1279.1590000000001</v>
      </c>
      <c r="I1563" s="134"/>
      <c r="J1563" s="135">
        <f>ROUND(I1563*H1563,2)</f>
        <v>0</v>
      </c>
      <c r="K1563" s="131" t="s">
        <v>152</v>
      </c>
      <c r="L1563" s="34"/>
      <c r="M1563" s="136" t="s">
        <v>44</v>
      </c>
      <c r="N1563" s="137" t="s">
        <v>53</v>
      </c>
      <c r="P1563" s="138">
        <f>O1563*H1563</f>
        <v>0</v>
      </c>
      <c r="Q1563" s="138">
        <v>2.1000000000000001E-4</v>
      </c>
      <c r="R1563" s="138">
        <f>Q1563*H1563</f>
        <v>0.26862339000000002</v>
      </c>
      <c r="S1563" s="138">
        <v>0</v>
      </c>
      <c r="T1563" s="139">
        <f>S1563*H1563</f>
        <v>0</v>
      </c>
      <c r="AR1563" s="140" t="s">
        <v>250</v>
      </c>
      <c r="AT1563" s="140" t="s">
        <v>148</v>
      </c>
      <c r="AU1563" s="140" t="s">
        <v>92</v>
      </c>
      <c r="AY1563" s="18" t="s">
        <v>146</v>
      </c>
      <c r="BE1563" s="141">
        <f>IF(N1563="základní",J1563,0)</f>
        <v>0</v>
      </c>
      <c r="BF1563" s="141">
        <f>IF(N1563="snížená",J1563,0)</f>
        <v>0</v>
      </c>
      <c r="BG1563" s="141">
        <f>IF(N1563="zákl. přenesená",J1563,0)</f>
        <v>0</v>
      </c>
      <c r="BH1563" s="141">
        <f>IF(N1563="sníž. přenesená",J1563,0)</f>
        <v>0</v>
      </c>
      <c r="BI1563" s="141">
        <f>IF(N1563="nulová",J1563,0)</f>
        <v>0</v>
      </c>
      <c r="BJ1563" s="18" t="s">
        <v>90</v>
      </c>
      <c r="BK1563" s="141">
        <f>ROUND(I1563*H1563,2)</f>
        <v>0</v>
      </c>
      <c r="BL1563" s="18" t="s">
        <v>250</v>
      </c>
      <c r="BM1563" s="140" t="s">
        <v>2051</v>
      </c>
    </row>
    <row r="1564" spans="2:65" s="1" customFormat="1" ht="11.25">
      <c r="B1564" s="34"/>
      <c r="D1564" s="142" t="s">
        <v>155</v>
      </c>
      <c r="F1564" s="143" t="s">
        <v>2052</v>
      </c>
      <c r="I1564" s="144"/>
      <c r="L1564" s="34"/>
      <c r="M1564" s="145"/>
      <c r="T1564" s="55"/>
      <c r="AT1564" s="18" t="s">
        <v>155</v>
      </c>
      <c r="AU1564" s="18" t="s">
        <v>92</v>
      </c>
    </row>
    <row r="1565" spans="2:65" s="12" customFormat="1" ht="11.25">
      <c r="B1565" s="148"/>
      <c r="D1565" s="146" t="s">
        <v>159</v>
      </c>
      <c r="E1565" s="149" t="s">
        <v>44</v>
      </c>
      <c r="F1565" s="150" t="s">
        <v>654</v>
      </c>
      <c r="H1565" s="149" t="s">
        <v>44</v>
      </c>
      <c r="I1565" s="151"/>
      <c r="L1565" s="148"/>
      <c r="M1565" s="152"/>
      <c r="T1565" s="153"/>
      <c r="AT1565" s="149" t="s">
        <v>159</v>
      </c>
      <c r="AU1565" s="149" t="s">
        <v>92</v>
      </c>
      <c r="AV1565" s="12" t="s">
        <v>90</v>
      </c>
      <c r="AW1565" s="12" t="s">
        <v>42</v>
      </c>
      <c r="AX1565" s="12" t="s">
        <v>82</v>
      </c>
      <c r="AY1565" s="149" t="s">
        <v>146</v>
      </c>
    </row>
    <row r="1566" spans="2:65" s="12" customFormat="1" ht="11.25">
      <c r="B1566" s="148"/>
      <c r="D1566" s="146" t="s">
        <v>159</v>
      </c>
      <c r="E1566" s="149" t="s">
        <v>44</v>
      </c>
      <c r="F1566" s="150" t="s">
        <v>655</v>
      </c>
      <c r="H1566" s="149" t="s">
        <v>44</v>
      </c>
      <c r="I1566" s="151"/>
      <c r="L1566" s="148"/>
      <c r="M1566" s="152"/>
      <c r="T1566" s="153"/>
      <c r="AT1566" s="149" t="s">
        <v>159</v>
      </c>
      <c r="AU1566" s="149" t="s">
        <v>92</v>
      </c>
      <c r="AV1566" s="12" t="s">
        <v>90</v>
      </c>
      <c r="AW1566" s="12" t="s">
        <v>42</v>
      </c>
      <c r="AX1566" s="12" t="s">
        <v>82</v>
      </c>
      <c r="AY1566" s="149" t="s">
        <v>146</v>
      </c>
    </row>
    <row r="1567" spans="2:65" s="13" customFormat="1" ht="11.25">
      <c r="B1567" s="154"/>
      <c r="D1567" s="146" t="s">
        <v>159</v>
      </c>
      <c r="E1567" s="155" t="s">
        <v>44</v>
      </c>
      <c r="F1567" s="156" t="s">
        <v>2053</v>
      </c>
      <c r="H1567" s="157">
        <v>32.281999999999996</v>
      </c>
      <c r="I1567" s="158"/>
      <c r="L1567" s="154"/>
      <c r="M1567" s="159"/>
      <c r="T1567" s="160"/>
      <c r="AT1567" s="155" t="s">
        <v>159</v>
      </c>
      <c r="AU1567" s="155" t="s">
        <v>92</v>
      </c>
      <c r="AV1567" s="13" t="s">
        <v>92</v>
      </c>
      <c r="AW1567" s="13" t="s">
        <v>42</v>
      </c>
      <c r="AX1567" s="13" t="s">
        <v>82</v>
      </c>
      <c r="AY1567" s="155" t="s">
        <v>146</v>
      </c>
    </row>
    <row r="1568" spans="2:65" s="13" customFormat="1" ht="11.25">
      <c r="B1568" s="154"/>
      <c r="D1568" s="146" t="s">
        <v>159</v>
      </c>
      <c r="E1568" s="155" t="s">
        <v>44</v>
      </c>
      <c r="F1568" s="156" t="s">
        <v>2054</v>
      </c>
      <c r="H1568" s="157">
        <v>64.17</v>
      </c>
      <c r="I1568" s="158"/>
      <c r="L1568" s="154"/>
      <c r="M1568" s="159"/>
      <c r="T1568" s="160"/>
      <c r="AT1568" s="155" t="s">
        <v>159</v>
      </c>
      <c r="AU1568" s="155" t="s">
        <v>92</v>
      </c>
      <c r="AV1568" s="13" t="s">
        <v>92</v>
      </c>
      <c r="AW1568" s="13" t="s">
        <v>42</v>
      </c>
      <c r="AX1568" s="13" t="s">
        <v>82</v>
      </c>
      <c r="AY1568" s="155" t="s">
        <v>146</v>
      </c>
    </row>
    <row r="1569" spans="2:51" s="13" customFormat="1" ht="11.25">
      <c r="B1569" s="154"/>
      <c r="D1569" s="146" t="s">
        <v>159</v>
      </c>
      <c r="E1569" s="155" t="s">
        <v>44</v>
      </c>
      <c r="F1569" s="156" t="s">
        <v>2055</v>
      </c>
      <c r="H1569" s="157">
        <v>136.4</v>
      </c>
      <c r="I1569" s="158"/>
      <c r="L1569" s="154"/>
      <c r="M1569" s="159"/>
      <c r="T1569" s="160"/>
      <c r="AT1569" s="155" t="s">
        <v>159</v>
      </c>
      <c r="AU1569" s="155" t="s">
        <v>92</v>
      </c>
      <c r="AV1569" s="13" t="s">
        <v>92</v>
      </c>
      <c r="AW1569" s="13" t="s">
        <v>42</v>
      </c>
      <c r="AX1569" s="13" t="s">
        <v>82</v>
      </c>
      <c r="AY1569" s="155" t="s">
        <v>146</v>
      </c>
    </row>
    <row r="1570" spans="2:51" s="13" customFormat="1" ht="11.25">
      <c r="B1570" s="154"/>
      <c r="D1570" s="146" t="s">
        <v>159</v>
      </c>
      <c r="E1570" s="155" t="s">
        <v>44</v>
      </c>
      <c r="F1570" s="156" t="s">
        <v>2056</v>
      </c>
      <c r="H1570" s="157">
        <v>62.62</v>
      </c>
      <c r="I1570" s="158"/>
      <c r="L1570" s="154"/>
      <c r="M1570" s="159"/>
      <c r="T1570" s="160"/>
      <c r="AT1570" s="155" t="s">
        <v>159</v>
      </c>
      <c r="AU1570" s="155" t="s">
        <v>92</v>
      </c>
      <c r="AV1570" s="13" t="s">
        <v>92</v>
      </c>
      <c r="AW1570" s="13" t="s">
        <v>42</v>
      </c>
      <c r="AX1570" s="13" t="s">
        <v>82</v>
      </c>
      <c r="AY1570" s="155" t="s">
        <v>146</v>
      </c>
    </row>
    <row r="1571" spans="2:51" s="13" customFormat="1" ht="11.25">
      <c r="B1571" s="154"/>
      <c r="D1571" s="146" t="s">
        <v>159</v>
      </c>
      <c r="E1571" s="155" t="s">
        <v>44</v>
      </c>
      <c r="F1571" s="156" t="s">
        <v>2057</v>
      </c>
      <c r="H1571" s="157">
        <v>101.339</v>
      </c>
      <c r="I1571" s="158"/>
      <c r="L1571" s="154"/>
      <c r="M1571" s="159"/>
      <c r="T1571" s="160"/>
      <c r="AT1571" s="155" t="s">
        <v>159</v>
      </c>
      <c r="AU1571" s="155" t="s">
        <v>92</v>
      </c>
      <c r="AV1571" s="13" t="s">
        <v>92</v>
      </c>
      <c r="AW1571" s="13" t="s">
        <v>42</v>
      </c>
      <c r="AX1571" s="13" t="s">
        <v>82</v>
      </c>
      <c r="AY1571" s="155" t="s">
        <v>146</v>
      </c>
    </row>
    <row r="1572" spans="2:51" s="13" customFormat="1" ht="11.25">
      <c r="B1572" s="154"/>
      <c r="D1572" s="146" t="s">
        <v>159</v>
      </c>
      <c r="E1572" s="155" t="s">
        <v>44</v>
      </c>
      <c r="F1572" s="156" t="s">
        <v>2058</v>
      </c>
      <c r="H1572" s="157">
        <v>17.670000000000002</v>
      </c>
      <c r="I1572" s="158"/>
      <c r="L1572" s="154"/>
      <c r="M1572" s="159"/>
      <c r="T1572" s="160"/>
      <c r="AT1572" s="155" t="s">
        <v>159</v>
      </c>
      <c r="AU1572" s="155" t="s">
        <v>92</v>
      </c>
      <c r="AV1572" s="13" t="s">
        <v>92</v>
      </c>
      <c r="AW1572" s="13" t="s">
        <v>42</v>
      </c>
      <c r="AX1572" s="13" t="s">
        <v>82</v>
      </c>
      <c r="AY1572" s="155" t="s">
        <v>146</v>
      </c>
    </row>
    <row r="1573" spans="2:51" s="13" customFormat="1" ht="11.25">
      <c r="B1573" s="154"/>
      <c r="D1573" s="146" t="s">
        <v>159</v>
      </c>
      <c r="E1573" s="155" t="s">
        <v>44</v>
      </c>
      <c r="F1573" s="156" t="s">
        <v>2059</v>
      </c>
      <c r="H1573" s="157">
        <v>59.52</v>
      </c>
      <c r="I1573" s="158"/>
      <c r="L1573" s="154"/>
      <c r="M1573" s="159"/>
      <c r="T1573" s="160"/>
      <c r="AT1573" s="155" t="s">
        <v>159</v>
      </c>
      <c r="AU1573" s="155" t="s">
        <v>92</v>
      </c>
      <c r="AV1573" s="13" t="s">
        <v>92</v>
      </c>
      <c r="AW1573" s="13" t="s">
        <v>42</v>
      </c>
      <c r="AX1573" s="13" t="s">
        <v>82</v>
      </c>
      <c r="AY1573" s="155" t="s">
        <v>146</v>
      </c>
    </row>
    <row r="1574" spans="2:51" s="13" customFormat="1" ht="11.25">
      <c r="B1574" s="154"/>
      <c r="D1574" s="146" t="s">
        <v>159</v>
      </c>
      <c r="E1574" s="155" t="s">
        <v>44</v>
      </c>
      <c r="F1574" s="156" t="s">
        <v>2060</v>
      </c>
      <c r="H1574" s="157">
        <v>15.345000000000001</v>
      </c>
      <c r="I1574" s="158"/>
      <c r="L1574" s="154"/>
      <c r="M1574" s="159"/>
      <c r="T1574" s="160"/>
      <c r="AT1574" s="155" t="s">
        <v>159</v>
      </c>
      <c r="AU1574" s="155" t="s">
        <v>92</v>
      </c>
      <c r="AV1574" s="13" t="s">
        <v>92</v>
      </c>
      <c r="AW1574" s="13" t="s">
        <v>42</v>
      </c>
      <c r="AX1574" s="13" t="s">
        <v>82</v>
      </c>
      <c r="AY1574" s="155" t="s">
        <v>146</v>
      </c>
    </row>
    <row r="1575" spans="2:51" s="13" customFormat="1" ht="11.25">
      <c r="B1575" s="154"/>
      <c r="D1575" s="146" t="s">
        <v>159</v>
      </c>
      <c r="E1575" s="155" t="s">
        <v>44</v>
      </c>
      <c r="F1575" s="156" t="s">
        <v>2061</v>
      </c>
      <c r="H1575" s="157">
        <v>34.225000000000001</v>
      </c>
      <c r="I1575" s="158"/>
      <c r="L1575" s="154"/>
      <c r="M1575" s="159"/>
      <c r="T1575" s="160"/>
      <c r="AT1575" s="155" t="s">
        <v>159</v>
      </c>
      <c r="AU1575" s="155" t="s">
        <v>92</v>
      </c>
      <c r="AV1575" s="13" t="s">
        <v>92</v>
      </c>
      <c r="AW1575" s="13" t="s">
        <v>42</v>
      </c>
      <c r="AX1575" s="13" t="s">
        <v>82</v>
      </c>
      <c r="AY1575" s="155" t="s">
        <v>146</v>
      </c>
    </row>
    <row r="1576" spans="2:51" s="13" customFormat="1" ht="11.25">
      <c r="B1576" s="154"/>
      <c r="D1576" s="146" t="s">
        <v>159</v>
      </c>
      <c r="E1576" s="155" t="s">
        <v>44</v>
      </c>
      <c r="F1576" s="156" t="s">
        <v>2062</v>
      </c>
      <c r="H1576" s="157">
        <v>19.079999999999998</v>
      </c>
      <c r="I1576" s="158"/>
      <c r="L1576" s="154"/>
      <c r="M1576" s="159"/>
      <c r="T1576" s="160"/>
      <c r="AT1576" s="155" t="s">
        <v>159</v>
      </c>
      <c r="AU1576" s="155" t="s">
        <v>92</v>
      </c>
      <c r="AV1576" s="13" t="s">
        <v>92</v>
      </c>
      <c r="AW1576" s="13" t="s">
        <v>42</v>
      </c>
      <c r="AX1576" s="13" t="s">
        <v>82</v>
      </c>
      <c r="AY1576" s="155" t="s">
        <v>146</v>
      </c>
    </row>
    <row r="1577" spans="2:51" s="13" customFormat="1" ht="11.25">
      <c r="B1577" s="154"/>
      <c r="D1577" s="146" t="s">
        <v>159</v>
      </c>
      <c r="E1577" s="155" t="s">
        <v>44</v>
      </c>
      <c r="F1577" s="156" t="s">
        <v>2063</v>
      </c>
      <c r="H1577" s="157">
        <v>34.223999999999997</v>
      </c>
      <c r="I1577" s="158"/>
      <c r="L1577" s="154"/>
      <c r="M1577" s="159"/>
      <c r="T1577" s="160"/>
      <c r="AT1577" s="155" t="s">
        <v>159</v>
      </c>
      <c r="AU1577" s="155" t="s">
        <v>92</v>
      </c>
      <c r="AV1577" s="13" t="s">
        <v>92</v>
      </c>
      <c r="AW1577" s="13" t="s">
        <v>42</v>
      </c>
      <c r="AX1577" s="13" t="s">
        <v>82</v>
      </c>
      <c r="AY1577" s="155" t="s">
        <v>146</v>
      </c>
    </row>
    <row r="1578" spans="2:51" s="13" customFormat="1" ht="11.25">
      <c r="B1578" s="154"/>
      <c r="D1578" s="146" t="s">
        <v>159</v>
      </c>
      <c r="E1578" s="155" t="s">
        <v>44</v>
      </c>
      <c r="F1578" s="156" t="s">
        <v>2064</v>
      </c>
      <c r="H1578" s="157">
        <v>200.33799999999999</v>
      </c>
      <c r="I1578" s="158"/>
      <c r="L1578" s="154"/>
      <c r="M1578" s="159"/>
      <c r="T1578" s="160"/>
      <c r="AT1578" s="155" t="s">
        <v>159</v>
      </c>
      <c r="AU1578" s="155" t="s">
        <v>92</v>
      </c>
      <c r="AV1578" s="13" t="s">
        <v>92</v>
      </c>
      <c r="AW1578" s="13" t="s">
        <v>42</v>
      </c>
      <c r="AX1578" s="13" t="s">
        <v>82</v>
      </c>
      <c r="AY1578" s="155" t="s">
        <v>146</v>
      </c>
    </row>
    <row r="1579" spans="2:51" s="13" customFormat="1" ht="11.25">
      <c r="B1579" s="154"/>
      <c r="D1579" s="146" t="s">
        <v>159</v>
      </c>
      <c r="E1579" s="155" t="s">
        <v>44</v>
      </c>
      <c r="F1579" s="156" t="s">
        <v>2065</v>
      </c>
      <c r="H1579" s="157">
        <v>75.927999999999997</v>
      </c>
      <c r="I1579" s="158"/>
      <c r="L1579" s="154"/>
      <c r="M1579" s="159"/>
      <c r="T1579" s="160"/>
      <c r="AT1579" s="155" t="s">
        <v>159</v>
      </c>
      <c r="AU1579" s="155" t="s">
        <v>92</v>
      </c>
      <c r="AV1579" s="13" t="s">
        <v>92</v>
      </c>
      <c r="AW1579" s="13" t="s">
        <v>42</v>
      </c>
      <c r="AX1579" s="13" t="s">
        <v>82</v>
      </c>
      <c r="AY1579" s="155" t="s">
        <v>146</v>
      </c>
    </row>
    <row r="1580" spans="2:51" s="13" customFormat="1" ht="11.25">
      <c r="B1580" s="154"/>
      <c r="D1580" s="146" t="s">
        <v>159</v>
      </c>
      <c r="E1580" s="155" t="s">
        <v>44</v>
      </c>
      <c r="F1580" s="156" t="s">
        <v>2066</v>
      </c>
      <c r="H1580" s="157">
        <v>51.906999999999996</v>
      </c>
      <c r="I1580" s="158"/>
      <c r="L1580" s="154"/>
      <c r="M1580" s="159"/>
      <c r="T1580" s="160"/>
      <c r="AT1580" s="155" t="s">
        <v>159</v>
      </c>
      <c r="AU1580" s="155" t="s">
        <v>92</v>
      </c>
      <c r="AV1580" s="13" t="s">
        <v>92</v>
      </c>
      <c r="AW1580" s="13" t="s">
        <v>42</v>
      </c>
      <c r="AX1580" s="13" t="s">
        <v>82</v>
      </c>
      <c r="AY1580" s="155" t="s">
        <v>146</v>
      </c>
    </row>
    <row r="1581" spans="2:51" s="13" customFormat="1" ht="11.25">
      <c r="B1581" s="154"/>
      <c r="D1581" s="146" t="s">
        <v>159</v>
      </c>
      <c r="E1581" s="155" t="s">
        <v>44</v>
      </c>
      <c r="F1581" s="156" t="s">
        <v>2067</v>
      </c>
      <c r="H1581" s="157">
        <v>94.736999999999995</v>
      </c>
      <c r="I1581" s="158"/>
      <c r="L1581" s="154"/>
      <c r="M1581" s="159"/>
      <c r="T1581" s="160"/>
      <c r="AT1581" s="155" t="s">
        <v>159</v>
      </c>
      <c r="AU1581" s="155" t="s">
        <v>92</v>
      </c>
      <c r="AV1581" s="13" t="s">
        <v>92</v>
      </c>
      <c r="AW1581" s="13" t="s">
        <v>42</v>
      </c>
      <c r="AX1581" s="13" t="s">
        <v>82</v>
      </c>
      <c r="AY1581" s="155" t="s">
        <v>146</v>
      </c>
    </row>
    <row r="1582" spans="2:51" s="13" customFormat="1" ht="11.25">
      <c r="B1582" s="154"/>
      <c r="D1582" s="146" t="s">
        <v>159</v>
      </c>
      <c r="E1582" s="155" t="s">
        <v>44</v>
      </c>
      <c r="F1582" s="156" t="s">
        <v>2068</v>
      </c>
      <c r="H1582" s="157">
        <v>50.363999999999997</v>
      </c>
      <c r="I1582" s="158"/>
      <c r="L1582" s="154"/>
      <c r="M1582" s="159"/>
      <c r="T1582" s="160"/>
      <c r="AT1582" s="155" t="s">
        <v>159</v>
      </c>
      <c r="AU1582" s="155" t="s">
        <v>92</v>
      </c>
      <c r="AV1582" s="13" t="s">
        <v>92</v>
      </c>
      <c r="AW1582" s="13" t="s">
        <v>42</v>
      </c>
      <c r="AX1582" s="13" t="s">
        <v>82</v>
      </c>
      <c r="AY1582" s="155" t="s">
        <v>146</v>
      </c>
    </row>
    <row r="1583" spans="2:51" s="13" customFormat="1" ht="11.25">
      <c r="B1583" s="154"/>
      <c r="D1583" s="146" t="s">
        <v>159</v>
      </c>
      <c r="E1583" s="155" t="s">
        <v>44</v>
      </c>
      <c r="F1583" s="156" t="s">
        <v>2069</v>
      </c>
      <c r="H1583" s="157">
        <v>95.682000000000002</v>
      </c>
      <c r="I1583" s="158"/>
      <c r="L1583" s="154"/>
      <c r="M1583" s="159"/>
      <c r="T1583" s="160"/>
      <c r="AT1583" s="155" t="s">
        <v>159</v>
      </c>
      <c r="AU1583" s="155" t="s">
        <v>92</v>
      </c>
      <c r="AV1583" s="13" t="s">
        <v>92</v>
      </c>
      <c r="AW1583" s="13" t="s">
        <v>42</v>
      </c>
      <c r="AX1583" s="13" t="s">
        <v>82</v>
      </c>
      <c r="AY1583" s="155" t="s">
        <v>146</v>
      </c>
    </row>
    <row r="1584" spans="2:51" s="13" customFormat="1" ht="11.25">
      <c r="B1584" s="154"/>
      <c r="D1584" s="146" t="s">
        <v>159</v>
      </c>
      <c r="E1584" s="155" t="s">
        <v>44</v>
      </c>
      <c r="F1584" s="156" t="s">
        <v>2070</v>
      </c>
      <c r="H1584" s="157">
        <v>94.436000000000007</v>
      </c>
      <c r="I1584" s="158"/>
      <c r="L1584" s="154"/>
      <c r="M1584" s="159"/>
      <c r="T1584" s="160"/>
      <c r="AT1584" s="155" t="s">
        <v>159</v>
      </c>
      <c r="AU1584" s="155" t="s">
        <v>92</v>
      </c>
      <c r="AV1584" s="13" t="s">
        <v>92</v>
      </c>
      <c r="AW1584" s="13" t="s">
        <v>42</v>
      </c>
      <c r="AX1584" s="13" t="s">
        <v>82</v>
      </c>
      <c r="AY1584" s="155" t="s">
        <v>146</v>
      </c>
    </row>
    <row r="1585" spans="2:65" s="13" customFormat="1" ht="11.25">
      <c r="B1585" s="154"/>
      <c r="D1585" s="146" t="s">
        <v>159</v>
      </c>
      <c r="E1585" s="155" t="s">
        <v>44</v>
      </c>
      <c r="F1585" s="156" t="s">
        <v>2071</v>
      </c>
      <c r="H1585" s="157">
        <v>17.234999999999999</v>
      </c>
      <c r="I1585" s="158"/>
      <c r="L1585" s="154"/>
      <c r="M1585" s="159"/>
      <c r="T1585" s="160"/>
      <c r="AT1585" s="155" t="s">
        <v>159</v>
      </c>
      <c r="AU1585" s="155" t="s">
        <v>92</v>
      </c>
      <c r="AV1585" s="13" t="s">
        <v>92</v>
      </c>
      <c r="AW1585" s="13" t="s">
        <v>42</v>
      </c>
      <c r="AX1585" s="13" t="s">
        <v>82</v>
      </c>
      <c r="AY1585" s="155" t="s">
        <v>146</v>
      </c>
    </row>
    <row r="1586" spans="2:65" s="13" customFormat="1" ht="11.25">
      <c r="B1586" s="154"/>
      <c r="D1586" s="146" t="s">
        <v>159</v>
      </c>
      <c r="E1586" s="155" t="s">
        <v>44</v>
      </c>
      <c r="F1586" s="156" t="s">
        <v>2072</v>
      </c>
      <c r="H1586" s="157">
        <v>21.657</v>
      </c>
      <c r="I1586" s="158"/>
      <c r="L1586" s="154"/>
      <c r="M1586" s="159"/>
      <c r="T1586" s="160"/>
      <c r="AT1586" s="155" t="s">
        <v>159</v>
      </c>
      <c r="AU1586" s="155" t="s">
        <v>92</v>
      </c>
      <c r="AV1586" s="13" t="s">
        <v>92</v>
      </c>
      <c r="AW1586" s="13" t="s">
        <v>42</v>
      </c>
      <c r="AX1586" s="13" t="s">
        <v>82</v>
      </c>
      <c r="AY1586" s="155" t="s">
        <v>146</v>
      </c>
    </row>
    <row r="1587" spans="2:65" s="14" customFormat="1" ht="11.25">
      <c r="B1587" s="161"/>
      <c r="D1587" s="146" t="s">
        <v>159</v>
      </c>
      <c r="E1587" s="162" t="s">
        <v>44</v>
      </c>
      <c r="F1587" s="163" t="s">
        <v>281</v>
      </c>
      <c r="H1587" s="164">
        <v>1279.1589999999999</v>
      </c>
      <c r="I1587" s="165"/>
      <c r="L1587" s="161"/>
      <c r="M1587" s="166"/>
      <c r="T1587" s="167"/>
      <c r="AT1587" s="162" t="s">
        <v>159</v>
      </c>
      <c r="AU1587" s="162" t="s">
        <v>92</v>
      </c>
      <c r="AV1587" s="14" t="s">
        <v>153</v>
      </c>
      <c r="AW1587" s="14" t="s">
        <v>42</v>
      </c>
      <c r="AX1587" s="14" t="s">
        <v>90</v>
      </c>
      <c r="AY1587" s="162" t="s">
        <v>146</v>
      </c>
    </row>
    <row r="1588" spans="2:65" s="1" customFormat="1" ht="24.2" customHeight="1">
      <c r="B1588" s="34"/>
      <c r="C1588" s="129" t="s">
        <v>2073</v>
      </c>
      <c r="D1588" s="129" t="s">
        <v>148</v>
      </c>
      <c r="E1588" s="130" t="s">
        <v>2074</v>
      </c>
      <c r="F1588" s="131" t="s">
        <v>2075</v>
      </c>
      <c r="G1588" s="132" t="s">
        <v>151</v>
      </c>
      <c r="H1588" s="133">
        <v>1279.1590000000001</v>
      </c>
      <c r="I1588" s="134"/>
      <c r="J1588" s="135">
        <f>ROUND(I1588*H1588,2)</f>
        <v>0</v>
      </c>
      <c r="K1588" s="131" t="s">
        <v>152</v>
      </c>
      <c r="L1588" s="34"/>
      <c r="M1588" s="136" t="s">
        <v>44</v>
      </c>
      <c r="N1588" s="137" t="s">
        <v>53</v>
      </c>
      <c r="P1588" s="138">
        <f>O1588*H1588</f>
        <v>0</v>
      </c>
      <c r="Q1588" s="138">
        <v>2.9E-4</v>
      </c>
      <c r="R1588" s="138">
        <f>Q1588*H1588</f>
        <v>0.37095611000000001</v>
      </c>
      <c r="S1588" s="138">
        <v>0</v>
      </c>
      <c r="T1588" s="139">
        <f>S1588*H1588</f>
        <v>0</v>
      </c>
      <c r="AR1588" s="140" t="s">
        <v>250</v>
      </c>
      <c r="AT1588" s="140" t="s">
        <v>148</v>
      </c>
      <c r="AU1588" s="140" t="s">
        <v>92</v>
      </c>
      <c r="AY1588" s="18" t="s">
        <v>146</v>
      </c>
      <c r="BE1588" s="141">
        <f>IF(N1588="základní",J1588,0)</f>
        <v>0</v>
      </c>
      <c r="BF1588" s="141">
        <f>IF(N1588="snížená",J1588,0)</f>
        <v>0</v>
      </c>
      <c r="BG1588" s="141">
        <f>IF(N1588="zákl. přenesená",J1588,0)</f>
        <v>0</v>
      </c>
      <c r="BH1588" s="141">
        <f>IF(N1588="sníž. přenesená",J1588,0)</f>
        <v>0</v>
      </c>
      <c r="BI1588" s="141">
        <f>IF(N1588="nulová",J1588,0)</f>
        <v>0</v>
      </c>
      <c r="BJ1588" s="18" t="s">
        <v>90</v>
      </c>
      <c r="BK1588" s="141">
        <f>ROUND(I1588*H1588,2)</f>
        <v>0</v>
      </c>
      <c r="BL1588" s="18" t="s">
        <v>250</v>
      </c>
      <c r="BM1588" s="140" t="s">
        <v>2076</v>
      </c>
    </row>
    <row r="1589" spans="2:65" s="1" customFormat="1" ht="11.25">
      <c r="B1589" s="34"/>
      <c r="D1589" s="142" t="s">
        <v>155</v>
      </c>
      <c r="F1589" s="143" t="s">
        <v>2077</v>
      </c>
      <c r="I1589" s="144"/>
      <c r="L1589" s="34"/>
      <c r="M1589" s="145"/>
      <c r="T1589" s="55"/>
      <c r="AT1589" s="18" t="s">
        <v>155</v>
      </c>
      <c r="AU1589" s="18" t="s">
        <v>92</v>
      </c>
    </row>
    <row r="1590" spans="2:65" s="12" customFormat="1" ht="11.25">
      <c r="B1590" s="148"/>
      <c r="D1590" s="146" t="s">
        <v>159</v>
      </c>
      <c r="E1590" s="149" t="s">
        <v>44</v>
      </c>
      <c r="F1590" s="150" t="s">
        <v>654</v>
      </c>
      <c r="H1590" s="149" t="s">
        <v>44</v>
      </c>
      <c r="I1590" s="151"/>
      <c r="L1590" s="148"/>
      <c r="M1590" s="152"/>
      <c r="T1590" s="153"/>
      <c r="AT1590" s="149" t="s">
        <v>159</v>
      </c>
      <c r="AU1590" s="149" t="s">
        <v>92</v>
      </c>
      <c r="AV1590" s="12" t="s">
        <v>90</v>
      </c>
      <c r="AW1590" s="12" t="s">
        <v>42</v>
      </c>
      <c r="AX1590" s="12" t="s">
        <v>82</v>
      </c>
      <c r="AY1590" s="149" t="s">
        <v>146</v>
      </c>
    </row>
    <row r="1591" spans="2:65" s="12" customFormat="1" ht="11.25">
      <c r="B1591" s="148"/>
      <c r="D1591" s="146" t="s">
        <v>159</v>
      </c>
      <c r="E1591" s="149" t="s">
        <v>44</v>
      </c>
      <c r="F1591" s="150" t="s">
        <v>655</v>
      </c>
      <c r="H1591" s="149" t="s">
        <v>44</v>
      </c>
      <c r="I1591" s="151"/>
      <c r="L1591" s="148"/>
      <c r="M1591" s="152"/>
      <c r="T1591" s="153"/>
      <c r="AT1591" s="149" t="s">
        <v>159</v>
      </c>
      <c r="AU1591" s="149" t="s">
        <v>92</v>
      </c>
      <c r="AV1591" s="12" t="s">
        <v>90</v>
      </c>
      <c r="AW1591" s="12" t="s">
        <v>42</v>
      </c>
      <c r="AX1591" s="12" t="s">
        <v>82</v>
      </c>
      <c r="AY1591" s="149" t="s">
        <v>146</v>
      </c>
    </row>
    <row r="1592" spans="2:65" s="13" customFormat="1" ht="11.25">
      <c r="B1592" s="154"/>
      <c r="D1592" s="146" t="s">
        <v>159</v>
      </c>
      <c r="E1592" s="155" t="s">
        <v>44</v>
      </c>
      <c r="F1592" s="156" t="s">
        <v>2053</v>
      </c>
      <c r="H1592" s="157">
        <v>32.281999999999996</v>
      </c>
      <c r="I1592" s="158"/>
      <c r="L1592" s="154"/>
      <c r="M1592" s="159"/>
      <c r="T1592" s="160"/>
      <c r="AT1592" s="155" t="s">
        <v>159</v>
      </c>
      <c r="AU1592" s="155" t="s">
        <v>92</v>
      </c>
      <c r="AV1592" s="13" t="s">
        <v>92</v>
      </c>
      <c r="AW1592" s="13" t="s">
        <v>42</v>
      </c>
      <c r="AX1592" s="13" t="s">
        <v>82</v>
      </c>
      <c r="AY1592" s="155" t="s">
        <v>146</v>
      </c>
    </row>
    <row r="1593" spans="2:65" s="13" customFormat="1" ht="11.25">
      <c r="B1593" s="154"/>
      <c r="D1593" s="146" t="s">
        <v>159</v>
      </c>
      <c r="E1593" s="155" t="s">
        <v>44</v>
      </c>
      <c r="F1593" s="156" t="s">
        <v>2054</v>
      </c>
      <c r="H1593" s="157">
        <v>64.17</v>
      </c>
      <c r="I1593" s="158"/>
      <c r="L1593" s="154"/>
      <c r="M1593" s="159"/>
      <c r="T1593" s="160"/>
      <c r="AT1593" s="155" t="s">
        <v>159</v>
      </c>
      <c r="AU1593" s="155" t="s">
        <v>92</v>
      </c>
      <c r="AV1593" s="13" t="s">
        <v>92</v>
      </c>
      <c r="AW1593" s="13" t="s">
        <v>42</v>
      </c>
      <c r="AX1593" s="13" t="s">
        <v>82</v>
      </c>
      <c r="AY1593" s="155" t="s">
        <v>146</v>
      </c>
    </row>
    <row r="1594" spans="2:65" s="13" customFormat="1" ht="11.25">
      <c r="B1594" s="154"/>
      <c r="D1594" s="146" t="s">
        <v>159</v>
      </c>
      <c r="E1594" s="155" t="s">
        <v>44</v>
      </c>
      <c r="F1594" s="156" t="s">
        <v>2055</v>
      </c>
      <c r="H1594" s="157">
        <v>136.4</v>
      </c>
      <c r="I1594" s="158"/>
      <c r="L1594" s="154"/>
      <c r="M1594" s="159"/>
      <c r="T1594" s="160"/>
      <c r="AT1594" s="155" t="s">
        <v>159</v>
      </c>
      <c r="AU1594" s="155" t="s">
        <v>92</v>
      </c>
      <c r="AV1594" s="13" t="s">
        <v>92</v>
      </c>
      <c r="AW1594" s="13" t="s">
        <v>42</v>
      </c>
      <c r="AX1594" s="13" t="s">
        <v>82</v>
      </c>
      <c r="AY1594" s="155" t="s">
        <v>146</v>
      </c>
    </row>
    <row r="1595" spans="2:65" s="13" customFormat="1" ht="11.25">
      <c r="B1595" s="154"/>
      <c r="D1595" s="146" t="s">
        <v>159</v>
      </c>
      <c r="E1595" s="155" t="s">
        <v>44</v>
      </c>
      <c r="F1595" s="156" t="s">
        <v>2056</v>
      </c>
      <c r="H1595" s="157">
        <v>62.62</v>
      </c>
      <c r="I1595" s="158"/>
      <c r="L1595" s="154"/>
      <c r="M1595" s="159"/>
      <c r="T1595" s="160"/>
      <c r="AT1595" s="155" t="s">
        <v>159</v>
      </c>
      <c r="AU1595" s="155" t="s">
        <v>92</v>
      </c>
      <c r="AV1595" s="13" t="s">
        <v>92</v>
      </c>
      <c r="AW1595" s="13" t="s">
        <v>42</v>
      </c>
      <c r="AX1595" s="13" t="s">
        <v>82</v>
      </c>
      <c r="AY1595" s="155" t="s">
        <v>146</v>
      </c>
    </row>
    <row r="1596" spans="2:65" s="13" customFormat="1" ht="11.25">
      <c r="B1596" s="154"/>
      <c r="D1596" s="146" t="s">
        <v>159</v>
      </c>
      <c r="E1596" s="155" t="s">
        <v>44</v>
      </c>
      <c r="F1596" s="156" t="s">
        <v>2057</v>
      </c>
      <c r="H1596" s="157">
        <v>101.339</v>
      </c>
      <c r="I1596" s="158"/>
      <c r="L1596" s="154"/>
      <c r="M1596" s="159"/>
      <c r="T1596" s="160"/>
      <c r="AT1596" s="155" t="s">
        <v>159</v>
      </c>
      <c r="AU1596" s="155" t="s">
        <v>92</v>
      </c>
      <c r="AV1596" s="13" t="s">
        <v>92</v>
      </c>
      <c r="AW1596" s="13" t="s">
        <v>42</v>
      </c>
      <c r="AX1596" s="13" t="s">
        <v>82</v>
      </c>
      <c r="AY1596" s="155" t="s">
        <v>146</v>
      </c>
    </row>
    <row r="1597" spans="2:65" s="13" customFormat="1" ht="11.25">
      <c r="B1597" s="154"/>
      <c r="D1597" s="146" t="s">
        <v>159</v>
      </c>
      <c r="E1597" s="155" t="s">
        <v>44</v>
      </c>
      <c r="F1597" s="156" t="s">
        <v>2058</v>
      </c>
      <c r="H1597" s="157">
        <v>17.670000000000002</v>
      </c>
      <c r="I1597" s="158"/>
      <c r="L1597" s="154"/>
      <c r="M1597" s="159"/>
      <c r="T1597" s="160"/>
      <c r="AT1597" s="155" t="s">
        <v>159</v>
      </c>
      <c r="AU1597" s="155" t="s">
        <v>92</v>
      </c>
      <c r="AV1597" s="13" t="s">
        <v>92</v>
      </c>
      <c r="AW1597" s="13" t="s">
        <v>42</v>
      </c>
      <c r="AX1597" s="13" t="s">
        <v>82</v>
      </c>
      <c r="AY1597" s="155" t="s">
        <v>146</v>
      </c>
    </row>
    <row r="1598" spans="2:65" s="13" customFormat="1" ht="11.25">
      <c r="B1598" s="154"/>
      <c r="D1598" s="146" t="s">
        <v>159</v>
      </c>
      <c r="E1598" s="155" t="s">
        <v>44</v>
      </c>
      <c r="F1598" s="156" t="s">
        <v>2059</v>
      </c>
      <c r="H1598" s="157">
        <v>59.52</v>
      </c>
      <c r="I1598" s="158"/>
      <c r="L1598" s="154"/>
      <c r="M1598" s="159"/>
      <c r="T1598" s="160"/>
      <c r="AT1598" s="155" t="s">
        <v>159</v>
      </c>
      <c r="AU1598" s="155" t="s">
        <v>92</v>
      </c>
      <c r="AV1598" s="13" t="s">
        <v>92</v>
      </c>
      <c r="AW1598" s="13" t="s">
        <v>42</v>
      </c>
      <c r="AX1598" s="13" t="s">
        <v>82</v>
      </c>
      <c r="AY1598" s="155" t="s">
        <v>146</v>
      </c>
    </row>
    <row r="1599" spans="2:65" s="13" customFormat="1" ht="11.25">
      <c r="B1599" s="154"/>
      <c r="D1599" s="146" t="s">
        <v>159</v>
      </c>
      <c r="E1599" s="155" t="s">
        <v>44</v>
      </c>
      <c r="F1599" s="156" t="s">
        <v>2060</v>
      </c>
      <c r="H1599" s="157">
        <v>15.345000000000001</v>
      </c>
      <c r="I1599" s="158"/>
      <c r="L1599" s="154"/>
      <c r="M1599" s="159"/>
      <c r="T1599" s="160"/>
      <c r="AT1599" s="155" t="s">
        <v>159</v>
      </c>
      <c r="AU1599" s="155" t="s">
        <v>92</v>
      </c>
      <c r="AV1599" s="13" t="s">
        <v>92</v>
      </c>
      <c r="AW1599" s="13" t="s">
        <v>42</v>
      </c>
      <c r="AX1599" s="13" t="s">
        <v>82</v>
      </c>
      <c r="AY1599" s="155" t="s">
        <v>146</v>
      </c>
    </row>
    <row r="1600" spans="2:65" s="13" customFormat="1" ht="11.25">
      <c r="B1600" s="154"/>
      <c r="D1600" s="146" t="s">
        <v>159</v>
      </c>
      <c r="E1600" s="155" t="s">
        <v>44</v>
      </c>
      <c r="F1600" s="156" t="s">
        <v>2061</v>
      </c>
      <c r="H1600" s="157">
        <v>34.225000000000001</v>
      </c>
      <c r="I1600" s="158"/>
      <c r="L1600" s="154"/>
      <c r="M1600" s="159"/>
      <c r="T1600" s="160"/>
      <c r="AT1600" s="155" t="s">
        <v>159</v>
      </c>
      <c r="AU1600" s="155" t="s">
        <v>92</v>
      </c>
      <c r="AV1600" s="13" t="s">
        <v>92</v>
      </c>
      <c r="AW1600" s="13" t="s">
        <v>42</v>
      </c>
      <c r="AX1600" s="13" t="s">
        <v>82</v>
      </c>
      <c r="AY1600" s="155" t="s">
        <v>146</v>
      </c>
    </row>
    <row r="1601" spans="2:51" s="13" customFormat="1" ht="11.25">
      <c r="B1601" s="154"/>
      <c r="D1601" s="146" t="s">
        <v>159</v>
      </c>
      <c r="E1601" s="155" t="s">
        <v>44</v>
      </c>
      <c r="F1601" s="156" t="s">
        <v>2062</v>
      </c>
      <c r="H1601" s="157">
        <v>19.079999999999998</v>
      </c>
      <c r="I1601" s="158"/>
      <c r="L1601" s="154"/>
      <c r="M1601" s="159"/>
      <c r="T1601" s="160"/>
      <c r="AT1601" s="155" t="s">
        <v>159</v>
      </c>
      <c r="AU1601" s="155" t="s">
        <v>92</v>
      </c>
      <c r="AV1601" s="13" t="s">
        <v>92</v>
      </c>
      <c r="AW1601" s="13" t="s">
        <v>42</v>
      </c>
      <c r="AX1601" s="13" t="s">
        <v>82</v>
      </c>
      <c r="AY1601" s="155" t="s">
        <v>146</v>
      </c>
    </row>
    <row r="1602" spans="2:51" s="13" customFormat="1" ht="11.25">
      <c r="B1602" s="154"/>
      <c r="D1602" s="146" t="s">
        <v>159</v>
      </c>
      <c r="E1602" s="155" t="s">
        <v>44</v>
      </c>
      <c r="F1602" s="156" t="s">
        <v>2063</v>
      </c>
      <c r="H1602" s="157">
        <v>34.223999999999997</v>
      </c>
      <c r="I1602" s="158"/>
      <c r="L1602" s="154"/>
      <c r="M1602" s="159"/>
      <c r="T1602" s="160"/>
      <c r="AT1602" s="155" t="s">
        <v>159</v>
      </c>
      <c r="AU1602" s="155" t="s">
        <v>92</v>
      </c>
      <c r="AV1602" s="13" t="s">
        <v>92</v>
      </c>
      <c r="AW1602" s="13" t="s">
        <v>42</v>
      </c>
      <c r="AX1602" s="13" t="s">
        <v>82</v>
      </c>
      <c r="AY1602" s="155" t="s">
        <v>146</v>
      </c>
    </row>
    <row r="1603" spans="2:51" s="13" customFormat="1" ht="11.25">
      <c r="B1603" s="154"/>
      <c r="D1603" s="146" t="s">
        <v>159</v>
      </c>
      <c r="E1603" s="155" t="s">
        <v>44</v>
      </c>
      <c r="F1603" s="156" t="s">
        <v>2064</v>
      </c>
      <c r="H1603" s="157">
        <v>200.33799999999999</v>
      </c>
      <c r="I1603" s="158"/>
      <c r="L1603" s="154"/>
      <c r="M1603" s="159"/>
      <c r="T1603" s="160"/>
      <c r="AT1603" s="155" t="s">
        <v>159</v>
      </c>
      <c r="AU1603" s="155" t="s">
        <v>92</v>
      </c>
      <c r="AV1603" s="13" t="s">
        <v>92</v>
      </c>
      <c r="AW1603" s="13" t="s">
        <v>42</v>
      </c>
      <c r="AX1603" s="13" t="s">
        <v>82</v>
      </c>
      <c r="AY1603" s="155" t="s">
        <v>146</v>
      </c>
    </row>
    <row r="1604" spans="2:51" s="13" customFormat="1" ht="11.25">
      <c r="B1604" s="154"/>
      <c r="D1604" s="146" t="s">
        <v>159</v>
      </c>
      <c r="E1604" s="155" t="s">
        <v>44</v>
      </c>
      <c r="F1604" s="156" t="s">
        <v>2065</v>
      </c>
      <c r="H1604" s="157">
        <v>75.927999999999997</v>
      </c>
      <c r="I1604" s="158"/>
      <c r="L1604" s="154"/>
      <c r="M1604" s="159"/>
      <c r="T1604" s="160"/>
      <c r="AT1604" s="155" t="s">
        <v>159</v>
      </c>
      <c r="AU1604" s="155" t="s">
        <v>92</v>
      </c>
      <c r="AV1604" s="13" t="s">
        <v>92</v>
      </c>
      <c r="AW1604" s="13" t="s">
        <v>42</v>
      </c>
      <c r="AX1604" s="13" t="s">
        <v>82</v>
      </c>
      <c r="AY1604" s="155" t="s">
        <v>146</v>
      </c>
    </row>
    <row r="1605" spans="2:51" s="13" customFormat="1" ht="11.25">
      <c r="B1605" s="154"/>
      <c r="D1605" s="146" t="s">
        <v>159</v>
      </c>
      <c r="E1605" s="155" t="s">
        <v>44</v>
      </c>
      <c r="F1605" s="156" t="s">
        <v>2066</v>
      </c>
      <c r="H1605" s="157">
        <v>51.906999999999996</v>
      </c>
      <c r="I1605" s="158"/>
      <c r="L1605" s="154"/>
      <c r="M1605" s="159"/>
      <c r="T1605" s="160"/>
      <c r="AT1605" s="155" t="s">
        <v>159</v>
      </c>
      <c r="AU1605" s="155" t="s">
        <v>92</v>
      </c>
      <c r="AV1605" s="13" t="s">
        <v>92</v>
      </c>
      <c r="AW1605" s="13" t="s">
        <v>42</v>
      </c>
      <c r="AX1605" s="13" t="s">
        <v>82</v>
      </c>
      <c r="AY1605" s="155" t="s">
        <v>146</v>
      </c>
    </row>
    <row r="1606" spans="2:51" s="13" customFormat="1" ht="11.25">
      <c r="B1606" s="154"/>
      <c r="D1606" s="146" t="s">
        <v>159</v>
      </c>
      <c r="E1606" s="155" t="s">
        <v>44</v>
      </c>
      <c r="F1606" s="156" t="s">
        <v>2067</v>
      </c>
      <c r="H1606" s="157">
        <v>94.736999999999995</v>
      </c>
      <c r="I1606" s="158"/>
      <c r="L1606" s="154"/>
      <c r="M1606" s="159"/>
      <c r="T1606" s="160"/>
      <c r="AT1606" s="155" t="s">
        <v>159</v>
      </c>
      <c r="AU1606" s="155" t="s">
        <v>92</v>
      </c>
      <c r="AV1606" s="13" t="s">
        <v>92</v>
      </c>
      <c r="AW1606" s="13" t="s">
        <v>42</v>
      </c>
      <c r="AX1606" s="13" t="s">
        <v>82</v>
      </c>
      <c r="AY1606" s="155" t="s">
        <v>146</v>
      </c>
    </row>
    <row r="1607" spans="2:51" s="13" customFormat="1" ht="11.25">
      <c r="B1607" s="154"/>
      <c r="D1607" s="146" t="s">
        <v>159</v>
      </c>
      <c r="E1607" s="155" t="s">
        <v>44</v>
      </c>
      <c r="F1607" s="156" t="s">
        <v>2068</v>
      </c>
      <c r="H1607" s="157">
        <v>50.363999999999997</v>
      </c>
      <c r="I1607" s="158"/>
      <c r="L1607" s="154"/>
      <c r="M1607" s="159"/>
      <c r="T1607" s="160"/>
      <c r="AT1607" s="155" t="s">
        <v>159</v>
      </c>
      <c r="AU1607" s="155" t="s">
        <v>92</v>
      </c>
      <c r="AV1607" s="13" t="s">
        <v>92</v>
      </c>
      <c r="AW1607" s="13" t="s">
        <v>42</v>
      </c>
      <c r="AX1607" s="13" t="s">
        <v>82</v>
      </c>
      <c r="AY1607" s="155" t="s">
        <v>146</v>
      </c>
    </row>
    <row r="1608" spans="2:51" s="13" customFormat="1" ht="11.25">
      <c r="B1608" s="154"/>
      <c r="D1608" s="146" t="s">
        <v>159</v>
      </c>
      <c r="E1608" s="155" t="s">
        <v>44</v>
      </c>
      <c r="F1608" s="156" t="s">
        <v>2069</v>
      </c>
      <c r="H1608" s="157">
        <v>95.682000000000002</v>
      </c>
      <c r="I1608" s="158"/>
      <c r="L1608" s="154"/>
      <c r="M1608" s="159"/>
      <c r="T1608" s="160"/>
      <c r="AT1608" s="155" t="s">
        <v>159</v>
      </c>
      <c r="AU1608" s="155" t="s">
        <v>92</v>
      </c>
      <c r="AV1608" s="13" t="s">
        <v>92</v>
      </c>
      <c r="AW1608" s="13" t="s">
        <v>42</v>
      </c>
      <c r="AX1608" s="13" t="s">
        <v>82</v>
      </c>
      <c r="AY1608" s="155" t="s">
        <v>146</v>
      </c>
    </row>
    <row r="1609" spans="2:51" s="13" customFormat="1" ht="11.25">
      <c r="B1609" s="154"/>
      <c r="D1609" s="146" t="s">
        <v>159</v>
      </c>
      <c r="E1609" s="155" t="s">
        <v>44</v>
      </c>
      <c r="F1609" s="156" t="s">
        <v>2070</v>
      </c>
      <c r="H1609" s="157">
        <v>94.436000000000007</v>
      </c>
      <c r="I1609" s="158"/>
      <c r="L1609" s="154"/>
      <c r="M1609" s="159"/>
      <c r="T1609" s="160"/>
      <c r="AT1609" s="155" t="s">
        <v>159</v>
      </c>
      <c r="AU1609" s="155" t="s">
        <v>92</v>
      </c>
      <c r="AV1609" s="13" t="s">
        <v>92</v>
      </c>
      <c r="AW1609" s="13" t="s">
        <v>42</v>
      </c>
      <c r="AX1609" s="13" t="s">
        <v>82</v>
      </c>
      <c r="AY1609" s="155" t="s">
        <v>146</v>
      </c>
    </row>
    <row r="1610" spans="2:51" s="13" customFormat="1" ht="11.25">
      <c r="B1610" s="154"/>
      <c r="D1610" s="146" t="s">
        <v>159</v>
      </c>
      <c r="E1610" s="155" t="s">
        <v>44</v>
      </c>
      <c r="F1610" s="156" t="s">
        <v>2071</v>
      </c>
      <c r="H1610" s="157">
        <v>17.234999999999999</v>
      </c>
      <c r="I1610" s="158"/>
      <c r="L1610" s="154"/>
      <c r="M1610" s="159"/>
      <c r="T1610" s="160"/>
      <c r="AT1610" s="155" t="s">
        <v>159</v>
      </c>
      <c r="AU1610" s="155" t="s">
        <v>92</v>
      </c>
      <c r="AV1610" s="13" t="s">
        <v>92</v>
      </c>
      <c r="AW1610" s="13" t="s">
        <v>42</v>
      </c>
      <c r="AX1610" s="13" t="s">
        <v>82</v>
      </c>
      <c r="AY1610" s="155" t="s">
        <v>146</v>
      </c>
    </row>
    <row r="1611" spans="2:51" s="13" customFormat="1" ht="11.25">
      <c r="B1611" s="154"/>
      <c r="D1611" s="146" t="s">
        <v>159</v>
      </c>
      <c r="E1611" s="155" t="s">
        <v>44</v>
      </c>
      <c r="F1611" s="156" t="s">
        <v>2072</v>
      </c>
      <c r="H1611" s="157">
        <v>21.657</v>
      </c>
      <c r="I1611" s="158"/>
      <c r="L1611" s="154"/>
      <c r="M1611" s="159"/>
      <c r="T1611" s="160"/>
      <c r="AT1611" s="155" t="s">
        <v>159</v>
      </c>
      <c r="AU1611" s="155" t="s">
        <v>92</v>
      </c>
      <c r="AV1611" s="13" t="s">
        <v>92</v>
      </c>
      <c r="AW1611" s="13" t="s">
        <v>42</v>
      </c>
      <c r="AX1611" s="13" t="s">
        <v>82</v>
      </c>
      <c r="AY1611" s="155" t="s">
        <v>146</v>
      </c>
    </row>
    <row r="1612" spans="2:51" s="14" customFormat="1" ht="11.25">
      <c r="B1612" s="161"/>
      <c r="D1612" s="146" t="s">
        <v>159</v>
      </c>
      <c r="E1612" s="162" t="s">
        <v>44</v>
      </c>
      <c r="F1612" s="163" t="s">
        <v>281</v>
      </c>
      <c r="H1612" s="164">
        <v>1279.1589999999999</v>
      </c>
      <c r="I1612" s="165"/>
      <c r="L1612" s="161"/>
      <c r="M1612" s="175"/>
      <c r="N1612" s="176"/>
      <c r="O1612" s="176"/>
      <c r="P1612" s="176"/>
      <c r="Q1612" s="176"/>
      <c r="R1612" s="176"/>
      <c r="S1612" s="176"/>
      <c r="T1612" s="177"/>
      <c r="AT1612" s="162" t="s">
        <v>159</v>
      </c>
      <c r="AU1612" s="162" t="s">
        <v>92</v>
      </c>
      <c r="AV1612" s="14" t="s">
        <v>153</v>
      </c>
      <c r="AW1612" s="14" t="s">
        <v>42</v>
      </c>
      <c r="AX1612" s="14" t="s">
        <v>90</v>
      </c>
      <c r="AY1612" s="162" t="s">
        <v>146</v>
      </c>
    </row>
    <row r="1613" spans="2:51" s="1" customFormat="1" ht="6.95" customHeight="1">
      <c r="B1613" s="43"/>
      <c r="C1613" s="44"/>
      <c r="D1613" s="44"/>
      <c r="E1613" s="44"/>
      <c r="F1613" s="44"/>
      <c r="G1613" s="44"/>
      <c r="H1613" s="44"/>
      <c r="I1613" s="44"/>
      <c r="J1613" s="44"/>
      <c r="K1613" s="44"/>
      <c r="L1613" s="34"/>
    </row>
  </sheetData>
  <sheetProtection algorithmName="SHA-512" hashValue="kSTELBZEoRKQzIGbthYc23VoZuRbHY2pDgxOwKTgRu7rOIM57rvOL9qcfmiuvJu4rnszsX6xzRHkbrF5TDU4XA==" saltValue="SzIreUvDjgyVCG/3UqSfmMyz92yBkiH8DmZOZbpp56RRK+WA4evUDdViymDY4S2K5+6N2nQnbg7gBMkzFShTMw==" spinCount="100000" sheet="1" objects="1" scenarios="1" formatColumns="0" formatRows="0" autoFilter="0"/>
  <autoFilter ref="C105:K1612" xr:uid="{00000000-0009-0000-0000-000002000000}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hyperlinks>
    <hyperlink ref="F110" r:id="rId1" xr:uid="{00000000-0004-0000-0200-000000000000}"/>
    <hyperlink ref="F115" r:id="rId2" xr:uid="{00000000-0004-0000-0200-000001000000}"/>
    <hyperlink ref="F120" r:id="rId3" xr:uid="{00000000-0004-0000-0200-000002000000}"/>
    <hyperlink ref="F126" r:id="rId4" xr:uid="{00000000-0004-0000-0200-000003000000}"/>
    <hyperlink ref="F134" r:id="rId5" xr:uid="{00000000-0004-0000-0200-000004000000}"/>
    <hyperlink ref="F142" r:id="rId6" xr:uid="{00000000-0004-0000-0200-000005000000}"/>
    <hyperlink ref="F157" r:id="rId7" xr:uid="{00000000-0004-0000-0200-000006000000}"/>
    <hyperlink ref="F167" r:id="rId8" xr:uid="{00000000-0004-0000-0200-000007000000}"/>
    <hyperlink ref="F174" r:id="rId9" xr:uid="{00000000-0004-0000-0200-000008000000}"/>
    <hyperlink ref="F179" r:id="rId10" xr:uid="{00000000-0004-0000-0200-000009000000}"/>
    <hyperlink ref="F186" r:id="rId11" xr:uid="{00000000-0004-0000-0200-00000A000000}"/>
    <hyperlink ref="F190" r:id="rId12" xr:uid="{00000000-0004-0000-0200-00000B000000}"/>
    <hyperlink ref="F194" r:id="rId13" xr:uid="{00000000-0004-0000-0200-00000C000000}"/>
    <hyperlink ref="F198" r:id="rId14" xr:uid="{00000000-0004-0000-0200-00000D000000}"/>
    <hyperlink ref="F202" r:id="rId15" xr:uid="{00000000-0004-0000-0200-00000E000000}"/>
    <hyperlink ref="F206" r:id="rId16" xr:uid="{00000000-0004-0000-0200-00000F000000}"/>
    <hyperlink ref="F211" r:id="rId17" xr:uid="{00000000-0004-0000-0200-000010000000}"/>
    <hyperlink ref="F216" r:id="rId18" xr:uid="{00000000-0004-0000-0200-000011000000}"/>
    <hyperlink ref="F294" r:id="rId19" xr:uid="{00000000-0004-0000-0200-000012000000}"/>
    <hyperlink ref="F309" r:id="rId20" xr:uid="{00000000-0004-0000-0200-000013000000}"/>
    <hyperlink ref="F314" r:id="rId21" xr:uid="{00000000-0004-0000-0200-000014000000}"/>
    <hyperlink ref="F317" r:id="rId22" xr:uid="{00000000-0004-0000-0200-000015000000}"/>
    <hyperlink ref="F320" r:id="rId23" xr:uid="{00000000-0004-0000-0200-000016000000}"/>
    <hyperlink ref="F323" r:id="rId24" xr:uid="{00000000-0004-0000-0200-000017000000}"/>
    <hyperlink ref="F327" r:id="rId25" xr:uid="{00000000-0004-0000-0200-000018000000}"/>
    <hyperlink ref="F336" r:id="rId26" xr:uid="{00000000-0004-0000-0200-000019000000}"/>
    <hyperlink ref="F366" r:id="rId27" xr:uid="{00000000-0004-0000-0200-00001A000000}"/>
    <hyperlink ref="F370" r:id="rId28" xr:uid="{00000000-0004-0000-0200-00001B000000}"/>
    <hyperlink ref="F374" r:id="rId29" xr:uid="{00000000-0004-0000-0200-00001C000000}"/>
    <hyperlink ref="F378" r:id="rId30" xr:uid="{00000000-0004-0000-0200-00001D000000}"/>
    <hyperlink ref="F382" r:id="rId31" xr:uid="{00000000-0004-0000-0200-00001E000000}"/>
    <hyperlink ref="F389" r:id="rId32" xr:uid="{00000000-0004-0000-0200-00001F000000}"/>
    <hyperlink ref="F398" r:id="rId33" xr:uid="{00000000-0004-0000-0200-000020000000}"/>
    <hyperlink ref="F407" r:id="rId34" xr:uid="{00000000-0004-0000-0200-000021000000}"/>
    <hyperlink ref="F416" r:id="rId35" xr:uid="{00000000-0004-0000-0200-000022000000}"/>
    <hyperlink ref="F423" r:id="rId36" xr:uid="{00000000-0004-0000-0200-000023000000}"/>
    <hyperlink ref="F447" r:id="rId37" xr:uid="{00000000-0004-0000-0200-000024000000}"/>
    <hyperlink ref="F451" r:id="rId38" xr:uid="{00000000-0004-0000-0200-000025000000}"/>
    <hyperlink ref="F455" r:id="rId39" xr:uid="{00000000-0004-0000-0200-000026000000}"/>
    <hyperlink ref="F470" r:id="rId40" xr:uid="{00000000-0004-0000-0200-000027000000}"/>
    <hyperlink ref="F479" r:id="rId41" xr:uid="{00000000-0004-0000-0200-000028000000}"/>
    <hyperlink ref="F492" r:id="rId42" xr:uid="{00000000-0004-0000-0200-000029000000}"/>
    <hyperlink ref="F502" r:id="rId43" xr:uid="{00000000-0004-0000-0200-00002A000000}"/>
    <hyperlink ref="F507" r:id="rId44" xr:uid="{00000000-0004-0000-0200-00002B000000}"/>
    <hyperlink ref="F513" r:id="rId45" xr:uid="{00000000-0004-0000-0200-00002C000000}"/>
    <hyperlink ref="F521" r:id="rId46" xr:uid="{00000000-0004-0000-0200-00002D000000}"/>
    <hyperlink ref="F527" r:id="rId47" xr:uid="{00000000-0004-0000-0200-00002E000000}"/>
    <hyperlink ref="F531" r:id="rId48" xr:uid="{00000000-0004-0000-0200-00002F000000}"/>
    <hyperlink ref="F537" r:id="rId49" xr:uid="{00000000-0004-0000-0200-000030000000}"/>
    <hyperlink ref="F552" r:id="rId50" xr:uid="{00000000-0004-0000-0200-000031000000}"/>
    <hyperlink ref="F556" r:id="rId51" xr:uid="{00000000-0004-0000-0200-000032000000}"/>
    <hyperlink ref="F560" r:id="rId52" xr:uid="{00000000-0004-0000-0200-000033000000}"/>
    <hyperlink ref="F566" r:id="rId53" xr:uid="{00000000-0004-0000-0200-000034000000}"/>
    <hyperlink ref="F570" r:id="rId54" xr:uid="{00000000-0004-0000-0200-000035000000}"/>
    <hyperlink ref="F575" r:id="rId55" xr:uid="{00000000-0004-0000-0200-000036000000}"/>
    <hyperlink ref="F579" r:id="rId56" xr:uid="{00000000-0004-0000-0200-000037000000}"/>
    <hyperlink ref="F583" r:id="rId57" xr:uid="{00000000-0004-0000-0200-000038000000}"/>
    <hyperlink ref="F586" r:id="rId58" xr:uid="{00000000-0004-0000-0200-000039000000}"/>
    <hyperlink ref="F591" r:id="rId59" xr:uid="{00000000-0004-0000-0200-00003A000000}"/>
    <hyperlink ref="F594" r:id="rId60" xr:uid="{00000000-0004-0000-0200-00003B000000}"/>
    <hyperlink ref="F598" r:id="rId61" xr:uid="{00000000-0004-0000-0200-00003C000000}"/>
    <hyperlink ref="F603" r:id="rId62" xr:uid="{00000000-0004-0000-0200-00003D000000}"/>
    <hyperlink ref="F607" r:id="rId63" xr:uid="{00000000-0004-0000-0200-00003E000000}"/>
    <hyperlink ref="F625" r:id="rId64" xr:uid="{00000000-0004-0000-0200-00003F000000}"/>
    <hyperlink ref="F644" r:id="rId65" xr:uid="{00000000-0004-0000-0200-000040000000}"/>
    <hyperlink ref="F651" r:id="rId66" xr:uid="{00000000-0004-0000-0200-000041000000}"/>
    <hyperlink ref="F658" r:id="rId67" xr:uid="{00000000-0004-0000-0200-000042000000}"/>
    <hyperlink ref="F671" r:id="rId68" xr:uid="{00000000-0004-0000-0200-000043000000}"/>
    <hyperlink ref="F681" r:id="rId69" xr:uid="{00000000-0004-0000-0200-000044000000}"/>
    <hyperlink ref="F688" r:id="rId70" xr:uid="{00000000-0004-0000-0200-000045000000}"/>
    <hyperlink ref="F697" r:id="rId71" xr:uid="{00000000-0004-0000-0200-000046000000}"/>
    <hyperlink ref="F701" r:id="rId72" xr:uid="{00000000-0004-0000-0200-000047000000}"/>
    <hyperlink ref="F705" r:id="rId73" xr:uid="{00000000-0004-0000-0200-000048000000}"/>
    <hyperlink ref="F721" r:id="rId74" xr:uid="{00000000-0004-0000-0200-000049000000}"/>
    <hyperlink ref="F750" r:id="rId75" xr:uid="{00000000-0004-0000-0200-00004A000000}"/>
    <hyperlink ref="F759" r:id="rId76" xr:uid="{00000000-0004-0000-0200-00004B000000}"/>
    <hyperlink ref="F777" r:id="rId77" xr:uid="{00000000-0004-0000-0200-00004C000000}"/>
    <hyperlink ref="F796" r:id="rId78" xr:uid="{00000000-0004-0000-0200-00004D000000}"/>
    <hyperlink ref="F800" r:id="rId79" xr:uid="{00000000-0004-0000-0200-00004E000000}"/>
    <hyperlink ref="F803" r:id="rId80" xr:uid="{00000000-0004-0000-0200-00004F000000}"/>
    <hyperlink ref="F822" r:id="rId81" xr:uid="{00000000-0004-0000-0200-000050000000}"/>
    <hyperlink ref="F840" r:id="rId82" xr:uid="{00000000-0004-0000-0200-000051000000}"/>
    <hyperlink ref="F849" r:id="rId83" xr:uid="{00000000-0004-0000-0200-000052000000}"/>
    <hyperlink ref="F862" r:id="rId84" xr:uid="{00000000-0004-0000-0200-000053000000}"/>
    <hyperlink ref="F865" r:id="rId85" xr:uid="{00000000-0004-0000-0200-000054000000}"/>
    <hyperlink ref="F870" r:id="rId86" xr:uid="{00000000-0004-0000-0200-000055000000}"/>
    <hyperlink ref="F873" r:id="rId87" xr:uid="{00000000-0004-0000-0200-000056000000}"/>
    <hyperlink ref="F900" r:id="rId88" xr:uid="{00000000-0004-0000-0200-000057000000}"/>
    <hyperlink ref="F909" r:id="rId89" xr:uid="{00000000-0004-0000-0200-000058000000}"/>
    <hyperlink ref="F915" r:id="rId90" xr:uid="{00000000-0004-0000-0200-000059000000}"/>
    <hyperlink ref="F918" r:id="rId91" xr:uid="{00000000-0004-0000-0200-00005A000000}"/>
    <hyperlink ref="F922" r:id="rId92" xr:uid="{00000000-0004-0000-0200-00005B000000}"/>
    <hyperlink ref="F925" r:id="rId93" xr:uid="{00000000-0004-0000-0200-00005C000000}"/>
    <hyperlink ref="F929" r:id="rId94" xr:uid="{00000000-0004-0000-0200-00005D000000}"/>
    <hyperlink ref="F938" r:id="rId95" xr:uid="{00000000-0004-0000-0200-00005E000000}"/>
    <hyperlink ref="F946" r:id="rId96" xr:uid="{00000000-0004-0000-0200-00005F000000}"/>
    <hyperlink ref="F956" r:id="rId97" xr:uid="{00000000-0004-0000-0200-000060000000}"/>
    <hyperlink ref="F959" r:id="rId98" xr:uid="{00000000-0004-0000-0200-000061000000}"/>
    <hyperlink ref="F963" r:id="rId99" xr:uid="{00000000-0004-0000-0200-000062000000}"/>
    <hyperlink ref="F969" r:id="rId100" xr:uid="{00000000-0004-0000-0200-000063000000}"/>
    <hyperlink ref="F973" r:id="rId101" xr:uid="{00000000-0004-0000-0200-000064000000}"/>
    <hyperlink ref="F981" r:id="rId102" xr:uid="{00000000-0004-0000-0200-000065000000}"/>
    <hyperlink ref="F985" r:id="rId103" xr:uid="{00000000-0004-0000-0200-000066000000}"/>
    <hyperlink ref="F990" r:id="rId104" xr:uid="{00000000-0004-0000-0200-000067000000}"/>
    <hyperlink ref="F1002" r:id="rId105" xr:uid="{00000000-0004-0000-0200-000068000000}"/>
    <hyperlink ref="F1029" r:id="rId106" xr:uid="{00000000-0004-0000-0200-000069000000}"/>
    <hyperlink ref="F1040" r:id="rId107" xr:uid="{00000000-0004-0000-0200-00006A000000}"/>
    <hyperlink ref="F1045" r:id="rId108" xr:uid="{00000000-0004-0000-0200-00006B000000}"/>
    <hyperlink ref="F1051" r:id="rId109" xr:uid="{00000000-0004-0000-0200-00006C000000}"/>
    <hyperlink ref="F1056" r:id="rId110" xr:uid="{00000000-0004-0000-0200-00006D000000}"/>
    <hyperlink ref="F1067" r:id="rId111" xr:uid="{00000000-0004-0000-0200-00006E000000}"/>
    <hyperlink ref="F1076" r:id="rId112" xr:uid="{00000000-0004-0000-0200-00006F000000}"/>
    <hyperlink ref="F1079" r:id="rId113" xr:uid="{00000000-0004-0000-0200-000070000000}"/>
    <hyperlink ref="F1086" r:id="rId114" xr:uid="{00000000-0004-0000-0200-000071000000}"/>
    <hyperlink ref="F1093" r:id="rId115" xr:uid="{00000000-0004-0000-0200-000072000000}"/>
    <hyperlink ref="F1097" r:id="rId116" xr:uid="{00000000-0004-0000-0200-000073000000}"/>
    <hyperlink ref="F1104" r:id="rId117" xr:uid="{00000000-0004-0000-0200-000074000000}"/>
    <hyperlink ref="F1108" r:id="rId118" xr:uid="{00000000-0004-0000-0200-000075000000}"/>
    <hyperlink ref="F1116" r:id="rId119" xr:uid="{00000000-0004-0000-0200-000076000000}"/>
    <hyperlink ref="F1119" r:id="rId120" xr:uid="{00000000-0004-0000-0200-000077000000}"/>
    <hyperlink ref="F1124" r:id="rId121" xr:uid="{00000000-0004-0000-0200-000078000000}"/>
    <hyperlink ref="F1148" r:id="rId122" xr:uid="{00000000-0004-0000-0200-000079000000}"/>
    <hyperlink ref="F1158" r:id="rId123" xr:uid="{00000000-0004-0000-0200-00007A000000}"/>
    <hyperlink ref="F1188" r:id="rId124" xr:uid="{00000000-0004-0000-0200-00007B000000}"/>
    <hyperlink ref="F1198" r:id="rId125" xr:uid="{00000000-0004-0000-0200-00007C000000}"/>
    <hyperlink ref="F1218" r:id="rId126" xr:uid="{00000000-0004-0000-0200-00007D000000}"/>
    <hyperlink ref="F1234" r:id="rId127" xr:uid="{00000000-0004-0000-0200-00007E000000}"/>
    <hyperlink ref="F1237" r:id="rId128" xr:uid="{00000000-0004-0000-0200-00007F000000}"/>
    <hyperlink ref="F1252" r:id="rId129" xr:uid="{00000000-0004-0000-0200-000080000000}"/>
    <hyperlink ref="F1259" r:id="rId130" xr:uid="{00000000-0004-0000-0200-000081000000}"/>
    <hyperlink ref="F1262" r:id="rId131" xr:uid="{00000000-0004-0000-0200-000082000000}"/>
    <hyperlink ref="F1270" r:id="rId132" xr:uid="{00000000-0004-0000-0200-000083000000}"/>
    <hyperlink ref="F1278" r:id="rId133" xr:uid="{00000000-0004-0000-0200-000084000000}"/>
    <hyperlink ref="F1286" r:id="rId134" xr:uid="{00000000-0004-0000-0200-000085000000}"/>
    <hyperlink ref="F1294" r:id="rId135" xr:uid="{00000000-0004-0000-0200-000086000000}"/>
    <hyperlink ref="F1302" r:id="rId136" xr:uid="{00000000-0004-0000-0200-000087000000}"/>
    <hyperlink ref="F1325" r:id="rId137" xr:uid="{00000000-0004-0000-0200-000088000000}"/>
    <hyperlink ref="F1342" r:id="rId138" xr:uid="{00000000-0004-0000-0200-000089000000}"/>
    <hyperlink ref="F1359" r:id="rId139" xr:uid="{00000000-0004-0000-0200-00008A000000}"/>
    <hyperlink ref="F1367" r:id="rId140" xr:uid="{00000000-0004-0000-0200-00008B000000}"/>
    <hyperlink ref="F1370" r:id="rId141" xr:uid="{00000000-0004-0000-0200-00008C000000}"/>
    <hyperlink ref="F1379" r:id="rId142" xr:uid="{00000000-0004-0000-0200-00008D000000}"/>
    <hyperlink ref="F1388" r:id="rId143" xr:uid="{00000000-0004-0000-0200-00008E000000}"/>
    <hyperlink ref="F1397" r:id="rId144" xr:uid="{00000000-0004-0000-0200-00008F000000}"/>
    <hyperlink ref="F1416" r:id="rId145" xr:uid="{00000000-0004-0000-0200-000090000000}"/>
    <hyperlink ref="F1425" r:id="rId146" xr:uid="{00000000-0004-0000-0200-000091000000}"/>
    <hyperlink ref="F1457" r:id="rId147" xr:uid="{00000000-0004-0000-0200-000092000000}"/>
    <hyperlink ref="F1466" r:id="rId148" xr:uid="{00000000-0004-0000-0200-000093000000}"/>
    <hyperlink ref="F1469" r:id="rId149" xr:uid="{00000000-0004-0000-0200-000094000000}"/>
    <hyperlink ref="F1473" r:id="rId150" xr:uid="{00000000-0004-0000-0200-000095000000}"/>
    <hyperlink ref="F1477" r:id="rId151" xr:uid="{00000000-0004-0000-0200-000096000000}"/>
    <hyperlink ref="F1484" r:id="rId152" xr:uid="{00000000-0004-0000-0200-000097000000}"/>
    <hyperlink ref="F1494" r:id="rId153" xr:uid="{00000000-0004-0000-0200-000098000000}"/>
    <hyperlink ref="F1504" r:id="rId154" xr:uid="{00000000-0004-0000-0200-000099000000}"/>
    <hyperlink ref="F1514" r:id="rId155" xr:uid="{00000000-0004-0000-0200-00009A000000}"/>
    <hyperlink ref="F1520" r:id="rId156" xr:uid="{00000000-0004-0000-0200-00009B000000}"/>
    <hyperlink ref="F1548" r:id="rId157" xr:uid="{00000000-0004-0000-0200-00009C000000}"/>
    <hyperlink ref="F1564" r:id="rId158" xr:uid="{00000000-0004-0000-0200-00009D000000}"/>
    <hyperlink ref="F1589" r:id="rId159" xr:uid="{00000000-0004-0000-0200-00009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pans="2:46" ht="24.95" customHeight="1">
      <c r="B4" s="21"/>
      <c r="D4" s="22" t="s">
        <v>104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8" t="str">
        <f>'Rekapitulace stavby'!K6</f>
        <v>SPŠ Chrudim - rekonstrukce havarijního stavu střechy II</v>
      </c>
      <c r="F7" s="319"/>
      <c r="G7" s="319"/>
      <c r="H7" s="319"/>
      <c r="L7" s="21"/>
    </row>
    <row r="8" spans="2:46" s="1" customFormat="1" ht="12" customHeight="1">
      <c r="B8" s="34"/>
      <c r="D8" s="28" t="s">
        <v>105</v>
      </c>
      <c r="L8" s="34"/>
    </row>
    <row r="9" spans="2:46" s="1" customFormat="1" ht="16.5" customHeight="1">
      <c r="B9" s="34"/>
      <c r="E9" s="281" t="s">
        <v>2078</v>
      </c>
      <c r="F9" s="320"/>
      <c r="G9" s="320"/>
      <c r="H9" s="320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44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27. 10. 2024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1" t="str">
        <f>'Rekapitulace stavby'!E14</f>
        <v>Vyplň údaj</v>
      </c>
      <c r="F18" s="302"/>
      <c r="G18" s="302"/>
      <c r="H18" s="302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46</v>
      </c>
      <c r="L26" s="34"/>
    </row>
    <row r="27" spans="2:12" s="7" customFormat="1" ht="16.5" customHeight="1">
      <c r="B27" s="88"/>
      <c r="E27" s="307" t="s">
        <v>44</v>
      </c>
      <c r="F27" s="307"/>
      <c r="G27" s="307"/>
      <c r="H27" s="307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48</v>
      </c>
      <c r="J30" s="65">
        <f>ROUND(J90,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5" customHeight="1">
      <c r="B33" s="34"/>
      <c r="D33" s="54" t="s">
        <v>52</v>
      </c>
      <c r="E33" s="28" t="s">
        <v>53</v>
      </c>
      <c r="F33" s="90">
        <f>ROUND((SUM(BE90:BE303)),  2)</f>
        <v>0</v>
      </c>
      <c r="I33" s="91">
        <v>0.21</v>
      </c>
      <c r="J33" s="90">
        <f>ROUND(((SUM(BE90:BE303))*I33),  2)</f>
        <v>0</v>
      </c>
      <c r="L33" s="34"/>
    </row>
    <row r="34" spans="2:12" s="1" customFormat="1" ht="14.45" customHeight="1">
      <c r="B34" s="34"/>
      <c r="E34" s="28" t="s">
        <v>54</v>
      </c>
      <c r="F34" s="90">
        <f>ROUND((SUM(BF90:BF303)),  2)</f>
        <v>0</v>
      </c>
      <c r="I34" s="91">
        <v>0.12</v>
      </c>
      <c r="J34" s="90">
        <f>ROUND(((SUM(BF90:BF303))*I34),  2)</f>
        <v>0</v>
      </c>
      <c r="L34" s="34"/>
    </row>
    <row r="35" spans="2:12" s="1" customFormat="1" ht="14.45" hidden="1" customHeight="1">
      <c r="B35" s="34"/>
      <c r="E35" s="28" t="s">
        <v>55</v>
      </c>
      <c r="F35" s="90">
        <f>ROUND((SUM(BG90:BG303)),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56</v>
      </c>
      <c r="F36" s="90">
        <f>ROUND((SUM(BH90:BH303)),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57</v>
      </c>
      <c r="F37" s="90">
        <f>ROUND((SUM(BI90:BI303)),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58</v>
      </c>
      <c r="E39" s="56"/>
      <c r="F39" s="56"/>
      <c r="G39" s="94" t="s">
        <v>59</v>
      </c>
      <c r="H39" s="95" t="s">
        <v>60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107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8" t="str">
        <f>E7</f>
        <v>SPŠ Chrudim - rekonstrukce havarijního stavu střechy II</v>
      </c>
      <c r="F48" s="319"/>
      <c r="G48" s="319"/>
      <c r="H48" s="319"/>
      <c r="L48" s="34"/>
    </row>
    <row r="49" spans="2:47" s="1" customFormat="1" ht="12" customHeight="1">
      <c r="B49" s="34"/>
      <c r="C49" s="28" t="s">
        <v>105</v>
      </c>
      <c r="L49" s="34"/>
    </row>
    <row r="50" spans="2:47" s="1" customFormat="1" ht="16.5" customHeight="1">
      <c r="B50" s="34"/>
      <c r="E50" s="281" t="str">
        <f>E9</f>
        <v>ELE - Elektroinstalace</v>
      </c>
      <c r="F50" s="320"/>
      <c r="G50" s="320"/>
      <c r="H50" s="320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Ulice Čáslavská, 537 01 Chrudim IV</v>
      </c>
      <c r="I52" s="28" t="s">
        <v>24</v>
      </c>
      <c r="J52" s="51" t="str">
        <f>IF(J12="","",J12)</f>
        <v>27. 10. 2024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Pardubický kraj</v>
      </c>
      <c r="I54" s="28" t="s">
        <v>38</v>
      </c>
      <c r="J54" s="32" t="str">
        <f>E21</f>
        <v>AZ OPTIMAL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108</v>
      </c>
      <c r="D57" s="92"/>
      <c r="E57" s="92"/>
      <c r="F57" s="92"/>
      <c r="G57" s="92"/>
      <c r="H57" s="92"/>
      <c r="I57" s="92"/>
      <c r="J57" s="99" t="s">
        <v>109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80</v>
      </c>
      <c r="J59" s="65">
        <f>J90</f>
        <v>0</v>
      </c>
      <c r="L59" s="34"/>
      <c r="AU59" s="18" t="s">
        <v>110</v>
      </c>
    </row>
    <row r="60" spans="2:47" s="8" customFormat="1" ht="24.95" customHeight="1">
      <c r="B60" s="101"/>
      <c r="D60" s="102" t="s">
        <v>116</v>
      </c>
      <c r="E60" s="103"/>
      <c r="F60" s="103"/>
      <c r="G60" s="103"/>
      <c r="H60" s="103"/>
      <c r="I60" s="103"/>
      <c r="J60" s="104">
        <f>J91</f>
        <v>0</v>
      </c>
      <c r="L60" s="101"/>
    </row>
    <row r="61" spans="2:47" s="9" customFormat="1" ht="19.899999999999999" customHeight="1">
      <c r="B61" s="105"/>
      <c r="D61" s="106" t="s">
        <v>2079</v>
      </c>
      <c r="E61" s="107"/>
      <c r="F61" s="107"/>
      <c r="G61" s="107"/>
      <c r="H61" s="107"/>
      <c r="I61" s="107"/>
      <c r="J61" s="108">
        <f>J92</f>
        <v>0</v>
      </c>
      <c r="L61" s="105"/>
    </row>
    <row r="62" spans="2:47" s="9" customFormat="1" ht="14.85" customHeight="1">
      <c r="B62" s="105"/>
      <c r="D62" s="106" t="s">
        <v>2080</v>
      </c>
      <c r="E62" s="107"/>
      <c r="F62" s="107"/>
      <c r="G62" s="107"/>
      <c r="H62" s="107"/>
      <c r="I62" s="107"/>
      <c r="J62" s="108">
        <f>J93</f>
        <v>0</v>
      </c>
      <c r="L62" s="105"/>
    </row>
    <row r="63" spans="2:47" s="9" customFormat="1" ht="14.85" customHeight="1">
      <c r="B63" s="105"/>
      <c r="D63" s="106" t="s">
        <v>2081</v>
      </c>
      <c r="E63" s="107"/>
      <c r="F63" s="107"/>
      <c r="G63" s="107"/>
      <c r="H63" s="107"/>
      <c r="I63" s="107"/>
      <c r="J63" s="108">
        <f>J120</f>
        <v>0</v>
      </c>
      <c r="L63" s="105"/>
    </row>
    <row r="64" spans="2:47" s="9" customFormat="1" ht="14.85" customHeight="1">
      <c r="B64" s="105"/>
      <c r="D64" s="106" t="s">
        <v>2082</v>
      </c>
      <c r="E64" s="107"/>
      <c r="F64" s="107"/>
      <c r="G64" s="107"/>
      <c r="H64" s="107"/>
      <c r="I64" s="107"/>
      <c r="J64" s="108">
        <f>J139</f>
        <v>0</v>
      </c>
      <c r="L64" s="105"/>
    </row>
    <row r="65" spans="2:12" s="9" customFormat="1" ht="14.85" customHeight="1">
      <c r="B65" s="105"/>
      <c r="D65" s="106" t="s">
        <v>2083</v>
      </c>
      <c r="E65" s="107"/>
      <c r="F65" s="107"/>
      <c r="G65" s="107"/>
      <c r="H65" s="107"/>
      <c r="I65" s="107"/>
      <c r="J65" s="108">
        <f>J151</f>
        <v>0</v>
      </c>
      <c r="L65" s="105"/>
    </row>
    <row r="66" spans="2:12" s="9" customFormat="1" ht="14.85" customHeight="1">
      <c r="B66" s="105"/>
      <c r="D66" s="106" t="s">
        <v>2084</v>
      </c>
      <c r="E66" s="107"/>
      <c r="F66" s="107"/>
      <c r="G66" s="107"/>
      <c r="H66" s="107"/>
      <c r="I66" s="107"/>
      <c r="J66" s="108">
        <f>J173</f>
        <v>0</v>
      </c>
      <c r="L66" s="105"/>
    </row>
    <row r="67" spans="2:12" s="9" customFormat="1" ht="14.85" customHeight="1">
      <c r="B67" s="105"/>
      <c r="D67" s="106" t="s">
        <v>2085</v>
      </c>
      <c r="E67" s="107"/>
      <c r="F67" s="107"/>
      <c r="G67" s="107"/>
      <c r="H67" s="107"/>
      <c r="I67" s="107"/>
      <c r="J67" s="108">
        <f>J177</f>
        <v>0</v>
      </c>
      <c r="L67" s="105"/>
    </row>
    <row r="68" spans="2:12" s="9" customFormat="1" ht="14.85" customHeight="1">
      <c r="B68" s="105"/>
      <c r="D68" s="106" t="s">
        <v>2086</v>
      </c>
      <c r="E68" s="107"/>
      <c r="F68" s="107"/>
      <c r="G68" s="107"/>
      <c r="H68" s="107"/>
      <c r="I68" s="107"/>
      <c r="J68" s="108">
        <f>J227</f>
        <v>0</v>
      </c>
      <c r="L68" s="105"/>
    </row>
    <row r="69" spans="2:12" s="9" customFormat="1" ht="14.85" customHeight="1">
      <c r="B69" s="105"/>
      <c r="D69" s="106" t="s">
        <v>2087</v>
      </c>
      <c r="E69" s="107"/>
      <c r="F69" s="107"/>
      <c r="G69" s="107"/>
      <c r="H69" s="107"/>
      <c r="I69" s="107"/>
      <c r="J69" s="108">
        <f>J281</f>
        <v>0</v>
      </c>
      <c r="L69" s="105"/>
    </row>
    <row r="70" spans="2:12" s="9" customFormat="1" ht="14.85" customHeight="1">
      <c r="B70" s="105"/>
      <c r="D70" s="106" t="s">
        <v>2088</v>
      </c>
      <c r="E70" s="107"/>
      <c r="F70" s="107"/>
      <c r="G70" s="107"/>
      <c r="H70" s="107"/>
      <c r="I70" s="107"/>
      <c r="J70" s="108">
        <f>J302</f>
        <v>0</v>
      </c>
      <c r="L70" s="105"/>
    </row>
    <row r="71" spans="2:12" s="1" customFormat="1" ht="21.75" customHeight="1">
      <c r="B71" s="34"/>
      <c r="L71" s="34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4"/>
    </row>
    <row r="76" spans="2:12" s="1" customFormat="1" ht="6.9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4"/>
    </row>
    <row r="77" spans="2:12" s="1" customFormat="1" ht="24.95" customHeight="1">
      <c r="B77" s="34"/>
      <c r="C77" s="22" t="s">
        <v>131</v>
      </c>
      <c r="L77" s="34"/>
    </row>
    <row r="78" spans="2:12" s="1" customFormat="1" ht="6.95" customHeight="1">
      <c r="B78" s="34"/>
      <c r="L78" s="34"/>
    </row>
    <row r="79" spans="2:12" s="1" customFormat="1" ht="12" customHeight="1">
      <c r="B79" s="34"/>
      <c r="C79" s="28" t="s">
        <v>16</v>
      </c>
      <c r="L79" s="34"/>
    </row>
    <row r="80" spans="2:12" s="1" customFormat="1" ht="16.5" customHeight="1">
      <c r="B80" s="34"/>
      <c r="E80" s="318" t="str">
        <f>E7</f>
        <v>SPŠ Chrudim - rekonstrukce havarijního stavu střechy II</v>
      </c>
      <c r="F80" s="319"/>
      <c r="G80" s="319"/>
      <c r="H80" s="319"/>
      <c r="L80" s="34"/>
    </row>
    <row r="81" spans="2:65" s="1" customFormat="1" ht="12" customHeight="1">
      <c r="B81" s="34"/>
      <c r="C81" s="28" t="s">
        <v>105</v>
      </c>
      <c r="L81" s="34"/>
    </row>
    <row r="82" spans="2:65" s="1" customFormat="1" ht="16.5" customHeight="1">
      <c r="B82" s="34"/>
      <c r="E82" s="281" t="str">
        <f>E9</f>
        <v>ELE - Elektroinstalace</v>
      </c>
      <c r="F82" s="320"/>
      <c r="G82" s="320"/>
      <c r="H82" s="320"/>
      <c r="L82" s="34"/>
    </row>
    <row r="83" spans="2:65" s="1" customFormat="1" ht="6.95" customHeight="1">
      <c r="B83" s="34"/>
      <c r="L83" s="34"/>
    </row>
    <row r="84" spans="2:65" s="1" customFormat="1" ht="12" customHeight="1">
      <c r="B84" s="34"/>
      <c r="C84" s="28" t="s">
        <v>22</v>
      </c>
      <c r="F84" s="26" t="str">
        <f>F12</f>
        <v>Ulice Čáslavská, 537 01 Chrudim IV</v>
      </c>
      <c r="I84" s="28" t="s">
        <v>24</v>
      </c>
      <c r="J84" s="51" t="str">
        <f>IF(J12="","",J12)</f>
        <v>27. 10. 2024</v>
      </c>
      <c r="L84" s="34"/>
    </row>
    <row r="85" spans="2:65" s="1" customFormat="1" ht="6.95" customHeight="1">
      <c r="B85" s="34"/>
      <c r="L85" s="34"/>
    </row>
    <row r="86" spans="2:65" s="1" customFormat="1" ht="15.2" customHeight="1">
      <c r="B86" s="34"/>
      <c r="C86" s="28" t="s">
        <v>30</v>
      </c>
      <c r="F86" s="26" t="str">
        <f>E15</f>
        <v>Pardubický kraj</v>
      </c>
      <c r="I86" s="28" t="s">
        <v>38</v>
      </c>
      <c r="J86" s="32" t="str">
        <f>E21</f>
        <v>AZ OPTIMAL s.r.o.</v>
      </c>
      <c r="L86" s="34"/>
    </row>
    <row r="87" spans="2:65" s="1" customFormat="1" ht="15.2" customHeight="1">
      <c r="B87" s="34"/>
      <c r="C87" s="28" t="s">
        <v>36</v>
      </c>
      <c r="F87" s="26" t="str">
        <f>IF(E18="","",E18)</f>
        <v>Vyplň údaj</v>
      </c>
      <c r="I87" s="28" t="s">
        <v>43</v>
      </c>
      <c r="J87" s="32" t="str">
        <f>E24</f>
        <v xml:space="preserve"> </v>
      </c>
      <c r="L87" s="34"/>
    </row>
    <row r="88" spans="2:65" s="1" customFormat="1" ht="10.35" customHeight="1">
      <c r="B88" s="34"/>
      <c r="L88" s="34"/>
    </row>
    <row r="89" spans="2:65" s="10" customFormat="1" ht="29.25" customHeight="1">
      <c r="B89" s="109"/>
      <c r="C89" s="110" t="s">
        <v>132</v>
      </c>
      <c r="D89" s="111" t="s">
        <v>67</v>
      </c>
      <c r="E89" s="111" t="s">
        <v>63</v>
      </c>
      <c r="F89" s="111" t="s">
        <v>64</v>
      </c>
      <c r="G89" s="111" t="s">
        <v>133</v>
      </c>
      <c r="H89" s="111" t="s">
        <v>134</v>
      </c>
      <c r="I89" s="111" t="s">
        <v>135</v>
      </c>
      <c r="J89" s="111" t="s">
        <v>109</v>
      </c>
      <c r="K89" s="112" t="s">
        <v>136</v>
      </c>
      <c r="L89" s="109"/>
      <c r="M89" s="58" t="s">
        <v>44</v>
      </c>
      <c r="N89" s="59" t="s">
        <v>52</v>
      </c>
      <c r="O89" s="59" t="s">
        <v>137</v>
      </c>
      <c r="P89" s="59" t="s">
        <v>138</v>
      </c>
      <c r="Q89" s="59" t="s">
        <v>139</v>
      </c>
      <c r="R89" s="59" t="s">
        <v>140</v>
      </c>
      <c r="S89" s="59" t="s">
        <v>141</v>
      </c>
      <c r="T89" s="60" t="s">
        <v>142</v>
      </c>
    </row>
    <row r="90" spans="2:65" s="1" customFormat="1" ht="22.9" customHeight="1">
      <c r="B90" s="34"/>
      <c r="C90" s="63" t="s">
        <v>143</v>
      </c>
      <c r="J90" s="113">
        <f>BK90</f>
        <v>0</v>
      </c>
      <c r="L90" s="34"/>
      <c r="M90" s="61"/>
      <c r="N90" s="52"/>
      <c r="O90" s="52"/>
      <c r="P90" s="114">
        <f>P91</f>
        <v>0</v>
      </c>
      <c r="Q90" s="52"/>
      <c r="R90" s="114">
        <f>R91</f>
        <v>5.5E-2</v>
      </c>
      <c r="S90" s="52"/>
      <c r="T90" s="115">
        <f>T91</f>
        <v>2.125</v>
      </c>
      <c r="AT90" s="18" t="s">
        <v>81</v>
      </c>
      <c r="AU90" s="18" t="s">
        <v>110</v>
      </c>
      <c r="BK90" s="116">
        <f>BK91</f>
        <v>0</v>
      </c>
    </row>
    <row r="91" spans="2:65" s="11" customFormat="1" ht="25.9" customHeight="1">
      <c r="B91" s="117"/>
      <c r="D91" s="118" t="s">
        <v>81</v>
      </c>
      <c r="E91" s="119" t="s">
        <v>332</v>
      </c>
      <c r="F91" s="119" t="s">
        <v>333</v>
      </c>
      <c r="I91" s="120"/>
      <c r="J91" s="121">
        <f>BK91</f>
        <v>0</v>
      </c>
      <c r="L91" s="117"/>
      <c r="M91" s="122"/>
      <c r="P91" s="123">
        <f>P92</f>
        <v>0</v>
      </c>
      <c r="R91" s="123">
        <f>R92</f>
        <v>5.5E-2</v>
      </c>
      <c r="T91" s="124">
        <f>T92</f>
        <v>2.125</v>
      </c>
      <c r="AR91" s="118" t="s">
        <v>92</v>
      </c>
      <c r="AT91" s="125" t="s">
        <v>81</v>
      </c>
      <c r="AU91" s="125" t="s">
        <v>82</v>
      </c>
      <c r="AY91" s="118" t="s">
        <v>146</v>
      </c>
      <c r="BK91" s="126">
        <f>BK92</f>
        <v>0</v>
      </c>
    </row>
    <row r="92" spans="2:65" s="11" customFormat="1" ht="22.9" customHeight="1">
      <c r="B92" s="117"/>
      <c r="D92" s="118" t="s">
        <v>81</v>
      </c>
      <c r="E92" s="127" t="s">
        <v>2089</v>
      </c>
      <c r="F92" s="127" t="s">
        <v>2090</v>
      </c>
      <c r="I92" s="120"/>
      <c r="J92" s="128">
        <f>BK92</f>
        <v>0</v>
      </c>
      <c r="L92" s="117"/>
      <c r="M92" s="122"/>
      <c r="P92" s="123">
        <f>P93+P120+P139+P151+P173+P177+P227+P281+P302</f>
        <v>0</v>
      </c>
      <c r="R92" s="123">
        <f>R93+R120+R139+R151+R173+R177+R227+R281+R302</f>
        <v>5.5E-2</v>
      </c>
      <c r="T92" s="124">
        <f>T93+T120+T139+T151+T173+T177+T227+T281+T302</f>
        <v>2.125</v>
      </c>
      <c r="AR92" s="118" t="s">
        <v>92</v>
      </c>
      <c r="AT92" s="125" t="s">
        <v>81</v>
      </c>
      <c r="AU92" s="125" t="s">
        <v>90</v>
      </c>
      <c r="AY92" s="118" t="s">
        <v>146</v>
      </c>
      <c r="BK92" s="126">
        <f>BK93+BK120+BK139+BK151+BK173+BK177+BK227+BK281+BK302</f>
        <v>0</v>
      </c>
    </row>
    <row r="93" spans="2:65" s="11" customFormat="1" ht="20.85" customHeight="1">
      <c r="B93" s="117"/>
      <c r="D93" s="118" t="s">
        <v>81</v>
      </c>
      <c r="E93" s="127" t="s">
        <v>2091</v>
      </c>
      <c r="F93" s="127" t="s">
        <v>2092</v>
      </c>
      <c r="I93" s="120"/>
      <c r="J93" s="128">
        <f>BK93</f>
        <v>0</v>
      </c>
      <c r="L93" s="117"/>
      <c r="M93" s="122"/>
      <c r="P93" s="123">
        <f>SUM(P94:P119)</f>
        <v>0</v>
      </c>
      <c r="R93" s="123">
        <f>SUM(R94:R119)</f>
        <v>0</v>
      </c>
      <c r="T93" s="124">
        <f>SUM(T94:T119)</f>
        <v>0</v>
      </c>
      <c r="AR93" s="118" t="s">
        <v>153</v>
      </c>
      <c r="AT93" s="125" t="s">
        <v>81</v>
      </c>
      <c r="AU93" s="125" t="s">
        <v>92</v>
      </c>
      <c r="AY93" s="118" t="s">
        <v>146</v>
      </c>
      <c r="BK93" s="126">
        <f>SUM(BK94:BK119)</f>
        <v>0</v>
      </c>
    </row>
    <row r="94" spans="2:65" s="1" customFormat="1" ht="24.2" customHeight="1">
      <c r="B94" s="34"/>
      <c r="C94" s="129" t="s">
        <v>90</v>
      </c>
      <c r="D94" s="129" t="s">
        <v>148</v>
      </c>
      <c r="E94" s="130" t="s">
        <v>2093</v>
      </c>
      <c r="F94" s="131" t="s">
        <v>2094</v>
      </c>
      <c r="G94" s="132" t="s">
        <v>192</v>
      </c>
      <c r="H94" s="133">
        <v>15</v>
      </c>
      <c r="I94" s="134"/>
      <c r="J94" s="135">
        <f>ROUND(I94*H94,2)</f>
        <v>0</v>
      </c>
      <c r="K94" s="131" t="s">
        <v>152</v>
      </c>
      <c r="L94" s="34"/>
      <c r="M94" s="136" t="s">
        <v>44</v>
      </c>
      <c r="N94" s="137" t="s">
        <v>53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250</v>
      </c>
      <c r="AT94" s="140" t="s">
        <v>148</v>
      </c>
      <c r="AU94" s="140" t="s">
        <v>169</v>
      </c>
      <c r="AY94" s="18" t="s">
        <v>146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90</v>
      </c>
      <c r="BK94" s="141">
        <f>ROUND(I94*H94,2)</f>
        <v>0</v>
      </c>
      <c r="BL94" s="18" t="s">
        <v>250</v>
      </c>
      <c r="BM94" s="140" t="s">
        <v>2095</v>
      </c>
    </row>
    <row r="95" spans="2:65" s="1" customFormat="1" ht="11.25">
      <c r="B95" s="34"/>
      <c r="D95" s="142" t="s">
        <v>155</v>
      </c>
      <c r="F95" s="143" t="s">
        <v>2096</v>
      </c>
      <c r="I95" s="144"/>
      <c r="L95" s="34"/>
      <c r="M95" s="145"/>
      <c r="T95" s="55"/>
      <c r="AT95" s="18" t="s">
        <v>155</v>
      </c>
      <c r="AU95" s="18" t="s">
        <v>169</v>
      </c>
    </row>
    <row r="96" spans="2:65" s="1" customFormat="1" ht="16.5" customHeight="1">
      <c r="B96" s="34"/>
      <c r="C96" s="129" t="s">
        <v>92</v>
      </c>
      <c r="D96" s="129" t="s">
        <v>148</v>
      </c>
      <c r="E96" s="130" t="s">
        <v>2097</v>
      </c>
      <c r="F96" s="131" t="s">
        <v>2098</v>
      </c>
      <c r="G96" s="132" t="s">
        <v>192</v>
      </c>
      <c r="H96" s="133">
        <v>240</v>
      </c>
      <c r="I96" s="134"/>
      <c r="J96" s="135">
        <f>ROUND(I96*H96,2)</f>
        <v>0</v>
      </c>
      <c r="K96" s="131" t="s">
        <v>152</v>
      </c>
      <c r="L96" s="34"/>
      <c r="M96" s="136" t="s">
        <v>44</v>
      </c>
      <c r="N96" s="137" t="s">
        <v>53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9">
        <f>S96*H96</f>
        <v>0</v>
      </c>
      <c r="AR96" s="140" t="s">
        <v>250</v>
      </c>
      <c r="AT96" s="140" t="s">
        <v>148</v>
      </c>
      <c r="AU96" s="140" t="s">
        <v>169</v>
      </c>
      <c r="AY96" s="18" t="s">
        <v>146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90</v>
      </c>
      <c r="BK96" s="141">
        <f>ROUND(I96*H96,2)</f>
        <v>0</v>
      </c>
      <c r="BL96" s="18" t="s">
        <v>250</v>
      </c>
      <c r="BM96" s="140" t="s">
        <v>2099</v>
      </c>
    </row>
    <row r="97" spans="2:65" s="1" customFormat="1" ht="11.25">
      <c r="B97" s="34"/>
      <c r="D97" s="142" t="s">
        <v>155</v>
      </c>
      <c r="F97" s="143" t="s">
        <v>2100</v>
      </c>
      <c r="I97" s="144"/>
      <c r="L97" s="34"/>
      <c r="M97" s="145"/>
      <c r="T97" s="55"/>
      <c r="AT97" s="18" t="s">
        <v>155</v>
      </c>
      <c r="AU97" s="18" t="s">
        <v>169</v>
      </c>
    </row>
    <row r="98" spans="2:65" s="1" customFormat="1" ht="16.5" customHeight="1">
      <c r="B98" s="34"/>
      <c r="C98" s="129" t="s">
        <v>169</v>
      </c>
      <c r="D98" s="129" t="s">
        <v>148</v>
      </c>
      <c r="E98" s="130" t="s">
        <v>2101</v>
      </c>
      <c r="F98" s="131" t="s">
        <v>2102</v>
      </c>
      <c r="G98" s="132" t="s">
        <v>381</v>
      </c>
      <c r="H98" s="133">
        <v>210</v>
      </c>
      <c r="I98" s="134"/>
      <c r="J98" s="135">
        <f>ROUND(I98*H98,2)</f>
        <v>0</v>
      </c>
      <c r="K98" s="131" t="s">
        <v>44</v>
      </c>
      <c r="L98" s="34"/>
      <c r="M98" s="136" t="s">
        <v>44</v>
      </c>
      <c r="N98" s="137" t="s">
        <v>53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250</v>
      </c>
      <c r="AT98" s="140" t="s">
        <v>148</v>
      </c>
      <c r="AU98" s="140" t="s">
        <v>169</v>
      </c>
      <c r="AY98" s="18" t="s">
        <v>146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90</v>
      </c>
      <c r="BK98" s="141">
        <f>ROUND(I98*H98,2)</f>
        <v>0</v>
      </c>
      <c r="BL98" s="18" t="s">
        <v>250</v>
      </c>
      <c r="BM98" s="140" t="s">
        <v>2103</v>
      </c>
    </row>
    <row r="99" spans="2:65" s="1" customFormat="1" ht="16.5" customHeight="1">
      <c r="B99" s="34"/>
      <c r="C99" s="129" t="s">
        <v>153</v>
      </c>
      <c r="D99" s="129" t="s">
        <v>148</v>
      </c>
      <c r="E99" s="130" t="s">
        <v>2104</v>
      </c>
      <c r="F99" s="131" t="s">
        <v>2105</v>
      </c>
      <c r="G99" s="132" t="s">
        <v>381</v>
      </c>
      <c r="H99" s="133">
        <v>4</v>
      </c>
      <c r="I99" s="134"/>
      <c r="J99" s="135">
        <f>ROUND(I99*H99,2)</f>
        <v>0</v>
      </c>
      <c r="K99" s="131" t="s">
        <v>152</v>
      </c>
      <c r="L99" s="34"/>
      <c r="M99" s="136" t="s">
        <v>44</v>
      </c>
      <c r="N99" s="137" t="s">
        <v>53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250</v>
      </c>
      <c r="AT99" s="140" t="s">
        <v>148</v>
      </c>
      <c r="AU99" s="140" t="s">
        <v>169</v>
      </c>
      <c r="AY99" s="18" t="s">
        <v>146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90</v>
      </c>
      <c r="BK99" s="141">
        <f>ROUND(I99*H99,2)</f>
        <v>0</v>
      </c>
      <c r="BL99" s="18" t="s">
        <v>250</v>
      </c>
      <c r="BM99" s="140" t="s">
        <v>2106</v>
      </c>
    </row>
    <row r="100" spans="2:65" s="1" customFormat="1" ht="11.25">
      <c r="B100" s="34"/>
      <c r="D100" s="142" t="s">
        <v>155</v>
      </c>
      <c r="F100" s="143" t="s">
        <v>2107</v>
      </c>
      <c r="I100" s="144"/>
      <c r="L100" s="34"/>
      <c r="M100" s="145"/>
      <c r="T100" s="55"/>
      <c r="AT100" s="18" t="s">
        <v>155</v>
      </c>
      <c r="AU100" s="18" t="s">
        <v>169</v>
      </c>
    </row>
    <row r="101" spans="2:65" s="1" customFormat="1" ht="16.5" customHeight="1">
      <c r="B101" s="34"/>
      <c r="C101" s="129" t="s">
        <v>180</v>
      </c>
      <c r="D101" s="129" t="s">
        <v>148</v>
      </c>
      <c r="E101" s="130" t="s">
        <v>2108</v>
      </c>
      <c r="F101" s="131" t="s">
        <v>2109</v>
      </c>
      <c r="G101" s="132" t="s">
        <v>381</v>
      </c>
      <c r="H101" s="133">
        <v>50</v>
      </c>
      <c r="I101" s="134"/>
      <c r="J101" s="135">
        <f>ROUND(I101*H101,2)</f>
        <v>0</v>
      </c>
      <c r="K101" s="131" t="s">
        <v>152</v>
      </c>
      <c r="L101" s="34"/>
      <c r="M101" s="136" t="s">
        <v>44</v>
      </c>
      <c r="N101" s="137" t="s">
        <v>53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9">
        <f>S101*H101</f>
        <v>0</v>
      </c>
      <c r="AR101" s="140" t="s">
        <v>250</v>
      </c>
      <c r="AT101" s="140" t="s">
        <v>148</v>
      </c>
      <c r="AU101" s="140" t="s">
        <v>169</v>
      </c>
      <c r="AY101" s="18" t="s">
        <v>146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90</v>
      </c>
      <c r="BK101" s="141">
        <f>ROUND(I101*H101,2)</f>
        <v>0</v>
      </c>
      <c r="BL101" s="18" t="s">
        <v>250</v>
      </c>
      <c r="BM101" s="140" t="s">
        <v>2110</v>
      </c>
    </row>
    <row r="102" spans="2:65" s="1" customFormat="1" ht="11.25">
      <c r="B102" s="34"/>
      <c r="D102" s="142" t="s">
        <v>155</v>
      </c>
      <c r="F102" s="143" t="s">
        <v>2111</v>
      </c>
      <c r="I102" s="144"/>
      <c r="L102" s="34"/>
      <c r="M102" s="145"/>
      <c r="T102" s="55"/>
      <c r="AT102" s="18" t="s">
        <v>155</v>
      </c>
      <c r="AU102" s="18" t="s">
        <v>169</v>
      </c>
    </row>
    <row r="103" spans="2:65" s="1" customFormat="1" ht="16.5" customHeight="1">
      <c r="B103" s="34"/>
      <c r="C103" s="129" t="s">
        <v>189</v>
      </c>
      <c r="D103" s="129" t="s">
        <v>148</v>
      </c>
      <c r="E103" s="130" t="s">
        <v>2112</v>
      </c>
      <c r="F103" s="131" t="s">
        <v>2113</v>
      </c>
      <c r="G103" s="132" t="s">
        <v>381</v>
      </c>
      <c r="H103" s="133">
        <v>10</v>
      </c>
      <c r="I103" s="134"/>
      <c r="J103" s="135">
        <f>ROUND(I103*H103,2)</f>
        <v>0</v>
      </c>
      <c r="K103" s="131" t="s">
        <v>152</v>
      </c>
      <c r="L103" s="34"/>
      <c r="M103" s="136" t="s">
        <v>44</v>
      </c>
      <c r="N103" s="137" t="s">
        <v>53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250</v>
      </c>
      <c r="AT103" s="140" t="s">
        <v>148</v>
      </c>
      <c r="AU103" s="140" t="s">
        <v>169</v>
      </c>
      <c r="AY103" s="18" t="s">
        <v>146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90</v>
      </c>
      <c r="BK103" s="141">
        <f>ROUND(I103*H103,2)</f>
        <v>0</v>
      </c>
      <c r="BL103" s="18" t="s">
        <v>250</v>
      </c>
      <c r="BM103" s="140" t="s">
        <v>2114</v>
      </c>
    </row>
    <row r="104" spans="2:65" s="1" customFormat="1" ht="11.25">
      <c r="B104" s="34"/>
      <c r="D104" s="142" t="s">
        <v>155</v>
      </c>
      <c r="F104" s="143" t="s">
        <v>2115</v>
      </c>
      <c r="I104" s="144"/>
      <c r="L104" s="34"/>
      <c r="M104" s="145"/>
      <c r="T104" s="55"/>
      <c r="AT104" s="18" t="s">
        <v>155</v>
      </c>
      <c r="AU104" s="18" t="s">
        <v>169</v>
      </c>
    </row>
    <row r="105" spans="2:65" s="1" customFormat="1" ht="21.75" customHeight="1">
      <c r="B105" s="34"/>
      <c r="C105" s="129" t="s">
        <v>196</v>
      </c>
      <c r="D105" s="129" t="s">
        <v>148</v>
      </c>
      <c r="E105" s="130" t="s">
        <v>2116</v>
      </c>
      <c r="F105" s="131" t="s">
        <v>2117</v>
      </c>
      <c r="G105" s="132" t="s">
        <v>381</v>
      </c>
      <c r="H105" s="133">
        <v>3</v>
      </c>
      <c r="I105" s="134"/>
      <c r="J105" s="135">
        <f>ROUND(I105*H105,2)</f>
        <v>0</v>
      </c>
      <c r="K105" s="131" t="s">
        <v>152</v>
      </c>
      <c r="L105" s="34"/>
      <c r="M105" s="136" t="s">
        <v>44</v>
      </c>
      <c r="N105" s="137" t="s">
        <v>53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9">
        <f>S105*H105</f>
        <v>0</v>
      </c>
      <c r="AR105" s="140" t="s">
        <v>250</v>
      </c>
      <c r="AT105" s="140" t="s">
        <v>148</v>
      </c>
      <c r="AU105" s="140" t="s">
        <v>169</v>
      </c>
      <c r="AY105" s="18" t="s">
        <v>146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90</v>
      </c>
      <c r="BK105" s="141">
        <f>ROUND(I105*H105,2)</f>
        <v>0</v>
      </c>
      <c r="BL105" s="18" t="s">
        <v>250</v>
      </c>
      <c r="BM105" s="140" t="s">
        <v>2118</v>
      </c>
    </row>
    <row r="106" spans="2:65" s="1" customFormat="1" ht="11.25">
      <c r="B106" s="34"/>
      <c r="D106" s="142" t="s">
        <v>155</v>
      </c>
      <c r="F106" s="143" t="s">
        <v>2119</v>
      </c>
      <c r="I106" s="144"/>
      <c r="L106" s="34"/>
      <c r="M106" s="145"/>
      <c r="T106" s="55"/>
      <c r="AT106" s="18" t="s">
        <v>155</v>
      </c>
      <c r="AU106" s="18" t="s">
        <v>169</v>
      </c>
    </row>
    <row r="107" spans="2:65" s="1" customFormat="1" ht="16.5" customHeight="1">
      <c r="B107" s="34"/>
      <c r="C107" s="129" t="s">
        <v>203</v>
      </c>
      <c r="D107" s="129" t="s">
        <v>148</v>
      </c>
      <c r="E107" s="130" t="s">
        <v>2120</v>
      </c>
      <c r="F107" s="131" t="s">
        <v>2121</v>
      </c>
      <c r="G107" s="132" t="s">
        <v>381</v>
      </c>
      <c r="H107" s="133">
        <v>3</v>
      </c>
      <c r="I107" s="134"/>
      <c r="J107" s="135">
        <f>ROUND(I107*H107,2)</f>
        <v>0</v>
      </c>
      <c r="K107" s="131" t="s">
        <v>152</v>
      </c>
      <c r="L107" s="34"/>
      <c r="M107" s="136" t="s">
        <v>44</v>
      </c>
      <c r="N107" s="137" t="s">
        <v>53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9">
        <f>S107*H107</f>
        <v>0</v>
      </c>
      <c r="AR107" s="140" t="s">
        <v>250</v>
      </c>
      <c r="AT107" s="140" t="s">
        <v>148</v>
      </c>
      <c r="AU107" s="140" t="s">
        <v>169</v>
      </c>
      <c r="AY107" s="18" t="s">
        <v>146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90</v>
      </c>
      <c r="BK107" s="141">
        <f>ROUND(I107*H107,2)</f>
        <v>0</v>
      </c>
      <c r="BL107" s="18" t="s">
        <v>250</v>
      </c>
      <c r="BM107" s="140" t="s">
        <v>2122</v>
      </c>
    </row>
    <row r="108" spans="2:65" s="1" customFormat="1" ht="11.25">
      <c r="B108" s="34"/>
      <c r="D108" s="142" t="s">
        <v>155</v>
      </c>
      <c r="F108" s="143" t="s">
        <v>2123</v>
      </c>
      <c r="I108" s="144"/>
      <c r="L108" s="34"/>
      <c r="M108" s="145"/>
      <c r="T108" s="55"/>
      <c r="AT108" s="18" t="s">
        <v>155</v>
      </c>
      <c r="AU108" s="18" t="s">
        <v>169</v>
      </c>
    </row>
    <row r="109" spans="2:65" s="1" customFormat="1" ht="16.5" customHeight="1">
      <c r="B109" s="34"/>
      <c r="C109" s="129" t="s">
        <v>187</v>
      </c>
      <c r="D109" s="129" t="s">
        <v>148</v>
      </c>
      <c r="E109" s="130" t="s">
        <v>2124</v>
      </c>
      <c r="F109" s="131" t="s">
        <v>2125</v>
      </c>
      <c r="G109" s="132" t="s">
        <v>381</v>
      </c>
      <c r="H109" s="133">
        <v>12</v>
      </c>
      <c r="I109" s="134"/>
      <c r="J109" s="135">
        <f>ROUND(I109*H109,2)</f>
        <v>0</v>
      </c>
      <c r="K109" s="131" t="s">
        <v>152</v>
      </c>
      <c r="L109" s="34"/>
      <c r="M109" s="136" t="s">
        <v>44</v>
      </c>
      <c r="N109" s="137" t="s">
        <v>53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250</v>
      </c>
      <c r="AT109" s="140" t="s">
        <v>148</v>
      </c>
      <c r="AU109" s="140" t="s">
        <v>169</v>
      </c>
      <c r="AY109" s="18" t="s">
        <v>146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90</v>
      </c>
      <c r="BK109" s="141">
        <f>ROUND(I109*H109,2)</f>
        <v>0</v>
      </c>
      <c r="BL109" s="18" t="s">
        <v>250</v>
      </c>
      <c r="BM109" s="140" t="s">
        <v>2126</v>
      </c>
    </row>
    <row r="110" spans="2:65" s="1" customFormat="1" ht="11.25">
      <c r="B110" s="34"/>
      <c r="D110" s="142" t="s">
        <v>155</v>
      </c>
      <c r="F110" s="143" t="s">
        <v>2127</v>
      </c>
      <c r="I110" s="144"/>
      <c r="L110" s="34"/>
      <c r="M110" s="145"/>
      <c r="T110" s="55"/>
      <c r="AT110" s="18" t="s">
        <v>155</v>
      </c>
      <c r="AU110" s="18" t="s">
        <v>169</v>
      </c>
    </row>
    <row r="111" spans="2:65" s="1" customFormat="1" ht="16.5" customHeight="1">
      <c r="B111" s="34"/>
      <c r="C111" s="129" t="s">
        <v>215</v>
      </c>
      <c r="D111" s="129" t="s">
        <v>148</v>
      </c>
      <c r="E111" s="130" t="s">
        <v>2128</v>
      </c>
      <c r="F111" s="131" t="s">
        <v>2129</v>
      </c>
      <c r="G111" s="132" t="s">
        <v>390</v>
      </c>
      <c r="H111" s="133">
        <v>1</v>
      </c>
      <c r="I111" s="134"/>
      <c r="J111" s="135">
        <f>ROUND(I111*H111,2)</f>
        <v>0</v>
      </c>
      <c r="K111" s="131" t="s">
        <v>44</v>
      </c>
      <c r="L111" s="34"/>
      <c r="M111" s="136" t="s">
        <v>44</v>
      </c>
      <c r="N111" s="137" t="s">
        <v>53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9">
        <f>S111*H111</f>
        <v>0</v>
      </c>
      <c r="AR111" s="140" t="s">
        <v>250</v>
      </c>
      <c r="AT111" s="140" t="s">
        <v>148</v>
      </c>
      <c r="AU111" s="140" t="s">
        <v>169</v>
      </c>
      <c r="AY111" s="18" t="s">
        <v>146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90</v>
      </c>
      <c r="BK111" s="141">
        <f>ROUND(I111*H111,2)</f>
        <v>0</v>
      </c>
      <c r="BL111" s="18" t="s">
        <v>250</v>
      </c>
      <c r="BM111" s="140" t="s">
        <v>2130</v>
      </c>
    </row>
    <row r="112" spans="2:65" s="1" customFormat="1" ht="16.5" customHeight="1">
      <c r="B112" s="34"/>
      <c r="C112" s="129" t="s">
        <v>222</v>
      </c>
      <c r="D112" s="129" t="s">
        <v>148</v>
      </c>
      <c r="E112" s="130" t="s">
        <v>2131</v>
      </c>
      <c r="F112" s="131" t="s">
        <v>2132</v>
      </c>
      <c r="G112" s="132" t="s">
        <v>192</v>
      </c>
      <c r="H112" s="133">
        <v>10</v>
      </c>
      <c r="I112" s="134"/>
      <c r="J112" s="135">
        <f>ROUND(I112*H112,2)</f>
        <v>0</v>
      </c>
      <c r="K112" s="131" t="s">
        <v>152</v>
      </c>
      <c r="L112" s="34"/>
      <c r="M112" s="136" t="s">
        <v>44</v>
      </c>
      <c r="N112" s="137" t="s">
        <v>53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250</v>
      </c>
      <c r="AT112" s="140" t="s">
        <v>148</v>
      </c>
      <c r="AU112" s="140" t="s">
        <v>169</v>
      </c>
      <c r="AY112" s="18" t="s">
        <v>146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90</v>
      </c>
      <c r="BK112" s="141">
        <f>ROUND(I112*H112,2)</f>
        <v>0</v>
      </c>
      <c r="BL112" s="18" t="s">
        <v>250</v>
      </c>
      <c r="BM112" s="140" t="s">
        <v>2133</v>
      </c>
    </row>
    <row r="113" spans="2:65" s="1" customFormat="1" ht="11.25">
      <c r="B113" s="34"/>
      <c r="D113" s="142" t="s">
        <v>155</v>
      </c>
      <c r="F113" s="143" t="s">
        <v>2134</v>
      </c>
      <c r="I113" s="144"/>
      <c r="L113" s="34"/>
      <c r="M113" s="145"/>
      <c r="T113" s="55"/>
      <c r="AT113" s="18" t="s">
        <v>155</v>
      </c>
      <c r="AU113" s="18" t="s">
        <v>169</v>
      </c>
    </row>
    <row r="114" spans="2:65" s="1" customFormat="1" ht="24.2" customHeight="1">
      <c r="B114" s="34"/>
      <c r="C114" s="129" t="s">
        <v>8</v>
      </c>
      <c r="D114" s="129" t="s">
        <v>148</v>
      </c>
      <c r="E114" s="130" t="s">
        <v>2135</v>
      </c>
      <c r="F114" s="131" t="s">
        <v>2136</v>
      </c>
      <c r="G114" s="132" t="s">
        <v>381</v>
      </c>
      <c r="H114" s="133">
        <v>2</v>
      </c>
      <c r="I114" s="134"/>
      <c r="J114" s="135">
        <f>ROUND(I114*H114,2)</f>
        <v>0</v>
      </c>
      <c r="K114" s="131" t="s">
        <v>152</v>
      </c>
      <c r="L114" s="34"/>
      <c r="M114" s="136" t="s">
        <v>44</v>
      </c>
      <c r="N114" s="137" t="s">
        <v>53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250</v>
      </c>
      <c r="AT114" s="140" t="s">
        <v>148</v>
      </c>
      <c r="AU114" s="140" t="s">
        <v>169</v>
      </c>
      <c r="AY114" s="18" t="s">
        <v>146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90</v>
      </c>
      <c r="BK114" s="141">
        <f>ROUND(I114*H114,2)</f>
        <v>0</v>
      </c>
      <c r="BL114" s="18" t="s">
        <v>250</v>
      </c>
      <c r="BM114" s="140" t="s">
        <v>2137</v>
      </c>
    </row>
    <row r="115" spans="2:65" s="1" customFormat="1" ht="11.25">
      <c r="B115" s="34"/>
      <c r="D115" s="142" t="s">
        <v>155</v>
      </c>
      <c r="F115" s="143" t="s">
        <v>2138</v>
      </c>
      <c r="I115" s="144"/>
      <c r="L115" s="34"/>
      <c r="M115" s="145"/>
      <c r="T115" s="55"/>
      <c r="AT115" s="18" t="s">
        <v>155</v>
      </c>
      <c r="AU115" s="18" t="s">
        <v>169</v>
      </c>
    </row>
    <row r="116" spans="2:65" s="1" customFormat="1" ht="16.5" customHeight="1">
      <c r="B116" s="34"/>
      <c r="C116" s="129" t="s">
        <v>233</v>
      </c>
      <c r="D116" s="129" t="s">
        <v>148</v>
      </c>
      <c r="E116" s="130" t="s">
        <v>2139</v>
      </c>
      <c r="F116" s="131" t="s">
        <v>2140</v>
      </c>
      <c r="G116" s="132" t="s">
        <v>192</v>
      </c>
      <c r="H116" s="133">
        <v>15</v>
      </c>
      <c r="I116" s="134"/>
      <c r="J116" s="135">
        <f>ROUND(I116*H116,2)</f>
        <v>0</v>
      </c>
      <c r="K116" s="131" t="s">
        <v>152</v>
      </c>
      <c r="L116" s="34"/>
      <c r="M116" s="136" t="s">
        <v>44</v>
      </c>
      <c r="N116" s="137" t="s">
        <v>53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250</v>
      </c>
      <c r="AT116" s="140" t="s">
        <v>148</v>
      </c>
      <c r="AU116" s="140" t="s">
        <v>169</v>
      </c>
      <c r="AY116" s="18" t="s">
        <v>146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90</v>
      </c>
      <c r="BK116" s="141">
        <f>ROUND(I116*H116,2)</f>
        <v>0</v>
      </c>
      <c r="BL116" s="18" t="s">
        <v>250</v>
      </c>
      <c r="BM116" s="140" t="s">
        <v>2141</v>
      </c>
    </row>
    <row r="117" spans="2:65" s="1" customFormat="1" ht="11.25">
      <c r="B117" s="34"/>
      <c r="D117" s="142" t="s">
        <v>155</v>
      </c>
      <c r="F117" s="143" t="s">
        <v>2142</v>
      </c>
      <c r="I117" s="144"/>
      <c r="L117" s="34"/>
      <c r="M117" s="145"/>
      <c r="T117" s="55"/>
      <c r="AT117" s="18" t="s">
        <v>155</v>
      </c>
      <c r="AU117" s="18" t="s">
        <v>169</v>
      </c>
    </row>
    <row r="118" spans="2:65" s="1" customFormat="1" ht="16.5" customHeight="1">
      <c r="B118" s="34"/>
      <c r="C118" s="129" t="s">
        <v>238</v>
      </c>
      <c r="D118" s="129" t="s">
        <v>148</v>
      </c>
      <c r="E118" s="130" t="s">
        <v>2143</v>
      </c>
      <c r="F118" s="131" t="s">
        <v>2144</v>
      </c>
      <c r="G118" s="132" t="s">
        <v>2145</v>
      </c>
      <c r="H118" s="133">
        <v>8</v>
      </c>
      <c r="I118" s="134"/>
      <c r="J118" s="135">
        <f>ROUND(I118*H118,2)</f>
        <v>0</v>
      </c>
      <c r="K118" s="131" t="s">
        <v>44</v>
      </c>
      <c r="L118" s="34"/>
      <c r="M118" s="136" t="s">
        <v>44</v>
      </c>
      <c r="N118" s="137" t="s">
        <v>53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250</v>
      </c>
      <c r="AT118" s="140" t="s">
        <v>148</v>
      </c>
      <c r="AU118" s="140" t="s">
        <v>169</v>
      </c>
      <c r="AY118" s="18" t="s">
        <v>146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90</v>
      </c>
      <c r="BK118" s="141">
        <f>ROUND(I118*H118,2)</f>
        <v>0</v>
      </c>
      <c r="BL118" s="18" t="s">
        <v>250</v>
      </c>
      <c r="BM118" s="140" t="s">
        <v>2146</v>
      </c>
    </row>
    <row r="119" spans="2:65" s="1" customFormat="1" ht="16.5" customHeight="1">
      <c r="B119" s="34"/>
      <c r="C119" s="129" t="s">
        <v>244</v>
      </c>
      <c r="D119" s="129" t="s">
        <v>148</v>
      </c>
      <c r="E119" s="130" t="s">
        <v>2147</v>
      </c>
      <c r="F119" s="131" t="s">
        <v>2148</v>
      </c>
      <c r="G119" s="132" t="s">
        <v>381</v>
      </c>
      <c r="H119" s="133">
        <v>1</v>
      </c>
      <c r="I119" s="134"/>
      <c r="J119" s="135">
        <f>ROUND(I119*H119,2)</f>
        <v>0</v>
      </c>
      <c r="K119" s="131" t="s">
        <v>44</v>
      </c>
      <c r="L119" s="34"/>
      <c r="M119" s="136" t="s">
        <v>44</v>
      </c>
      <c r="N119" s="137" t="s">
        <v>53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250</v>
      </c>
      <c r="AT119" s="140" t="s">
        <v>148</v>
      </c>
      <c r="AU119" s="140" t="s">
        <v>169</v>
      </c>
      <c r="AY119" s="18" t="s">
        <v>146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90</v>
      </c>
      <c r="BK119" s="141">
        <f>ROUND(I119*H119,2)</f>
        <v>0</v>
      </c>
      <c r="BL119" s="18" t="s">
        <v>250</v>
      </c>
      <c r="BM119" s="140" t="s">
        <v>2149</v>
      </c>
    </row>
    <row r="120" spans="2:65" s="11" customFormat="1" ht="20.85" customHeight="1">
      <c r="B120" s="117"/>
      <c r="D120" s="118" t="s">
        <v>81</v>
      </c>
      <c r="E120" s="127" t="s">
        <v>2150</v>
      </c>
      <c r="F120" s="127" t="s">
        <v>2151</v>
      </c>
      <c r="I120" s="120"/>
      <c r="J120" s="128">
        <f>BK120</f>
        <v>0</v>
      </c>
      <c r="L120" s="117"/>
      <c r="M120" s="122"/>
      <c r="P120" s="123">
        <f>SUM(P121:P138)</f>
        <v>0</v>
      </c>
      <c r="R120" s="123">
        <f>SUM(R121:R138)</f>
        <v>0</v>
      </c>
      <c r="T120" s="124">
        <f>SUM(T121:T138)</f>
        <v>2.125</v>
      </c>
      <c r="AR120" s="118" t="s">
        <v>153</v>
      </c>
      <c r="AT120" s="125" t="s">
        <v>81</v>
      </c>
      <c r="AU120" s="125" t="s">
        <v>92</v>
      </c>
      <c r="AY120" s="118" t="s">
        <v>146</v>
      </c>
      <c r="BK120" s="126">
        <f>SUM(BK121:BK138)</f>
        <v>0</v>
      </c>
    </row>
    <row r="121" spans="2:65" s="1" customFormat="1" ht="24.2" customHeight="1">
      <c r="B121" s="34"/>
      <c r="C121" s="129" t="s">
        <v>250</v>
      </c>
      <c r="D121" s="129" t="s">
        <v>148</v>
      </c>
      <c r="E121" s="130" t="s">
        <v>2152</v>
      </c>
      <c r="F121" s="131" t="s">
        <v>2153</v>
      </c>
      <c r="G121" s="132" t="s">
        <v>183</v>
      </c>
      <c r="H121" s="133">
        <v>1</v>
      </c>
      <c r="I121" s="134"/>
      <c r="J121" s="135">
        <f>ROUND(I121*H121,2)</f>
        <v>0</v>
      </c>
      <c r="K121" s="131" t="s">
        <v>152</v>
      </c>
      <c r="L121" s="34"/>
      <c r="M121" s="136" t="s">
        <v>44</v>
      </c>
      <c r="N121" s="137" t="s">
        <v>53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250</v>
      </c>
      <c r="AT121" s="140" t="s">
        <v>148</v>
      </c>
      <c r="AU121" s="140" t="s">
        <v>169</v>
      </c>
      <c r="AY121" s="18" t="s">
        <v>146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90</v>
      </c>
      <c r="BK121" s="141">
        <f>ROUND(I121*H121,2)</f>
        <v>0</v>
      </c>
      <c r="BL121" s="18" t="s">
        <v>250</v>
      </c>
      <c r="BM121" s="140" t="s">
        <v>2154</v>
      </c>
    </row>
    <row r="122" spans="2:65" s="1" customFormat="1" ht="11.25">
      <c r="B122" s="34"/>
      <c r="D122" s="142" t="s">
        <v>155</v>
      </c>
      <c r="F122" s="143" t="s">
        <v>2155</v>
      </c>
      <c r="I122" s="144"/>
      <c r="L122" s="34"/>
      <c r="M122" s="145"/>
      <c r="T122" s="55"/>
      <c r="AT122" s="18" t="s">
        <v>155</v>
      </c>
      <c r="AU122" s="18" t="s">
        <v>169</v>
      </c>
    </row>
    <row r="123" spans="2:65" s="13" customFormat="1" ht="11.25">
      <c r="B123" s="154"/>
      <c r="D123" s="146" t="s">
        <v>159</v>
      </c>
      <c r="E123" s="155" t="s">
        <v>44</v>
      </c>
      <c r="F123" s="156" t="s">
        <v>2156</v>
      </c>
      <c r="H123" s="157">
        <v>1</v>
      </c>
      <c r="I123" s="158"/>
      <c r="L123" s="154"/>
      <c r="M123" s="159"/>
      <c r="T123" s="160"/>
      <c r="AT123" s="155" t="s">
        <v>159</v>
      </c>
      <c r="AU123" s="155" t="s">
        <v>169</v>
      </c>
      <c r="AV123" s="13" t="s">
        <v>92</v>
      </c>
      <c r="AW123" s="13" t="s">
        <v>42</v>
      </c>
      <c r="AX123" s="13" t="s">
        <v>90</v>
      </c>
      <c r="AY123" s="155" t="s">
        <v>146</v>
      </c>
    </row>
    <row r="124" spans="2:65" s="1" customFormat="1" ht="24.2" customHeight="1">
      <c r="B124" s="34"/>
      <c r="C124" s="129" t="s">
        <v>257</v>
      </c>
      <c r="D124" s="129" t="s">
        <v>148</v>
      </c>
      <c r="E124" s="130" t="s">
        <v>2157</v>
      </c>
      <c r="F124" s="131" t="s">
        <v>2158</v>
      </c>
      <c r="G124" s="132" t="s">
        <v>183</v>
      </c>
      <c r="H124" s="133">
        <v>1</v>
      </c>
      <c r="I124" s="134"/>
      <c r="J124" s="135">
        <f>ROUND(I124*H124,2)</f>
        <v>0</v>
      </c>
      <c r="K124" s="131" t="s">
        <v>152</v>
      </c>
      <c r="L124" s="34"/>
      <c r="M124" s="136" t="s">
        <v>44</v>
      </c>
      <c r="N124" s="137" t="s">
        <v>53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250</v>
      </c>
      <c r="AT124" s="140" t="s">
        <v>148</v>
      </c>
      <c r="AU124" s="140" t="s">
        <v>169</v>
      </c>
      <c r="AY124" s="18" t="s">
        <v>146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90</v>
      </c>
      <c r="BK124" s="141">
        <f>ROUND(I124*H124,2)</f>
        <v>0</v>
      </c>
      <c r="BL124" s="18" t="s">
        <v>250</v>
      </c>
      <c r="BM124" s="140" t="s">
        <v>2159</v>
      </c>
    </row>
    <row r="125" spans="2:65" s="1" customFormat="1" ht="11.25">
      <c r="B125" s="34"/>
      <c r="D125" s="142" t="s">
        <v>155</v>
      </c>
      <c r="F125" s="143" t="s">
        <v>2160</v>
      </c>
      <c r="I125" s="144"/>
      <c r="L125" s="34"/>
      <c r="M125" s="145"/>
      <c r="T125" s="55"/>
      <c r="AT125" s="18" t="s">
        <v>155</v>
      </c>
      <c r="AU125" s="18" t="s">
        <v>169</v>
      </c>
    </row>
    <row r="126" spans="2:65" s="13" customFormat="1" ht="11.25">
      <c r="B126" s="154"/>
      <c r="D126" s="146" t="s">
        <v>159</v>
      </c>
      <c r="E126" s="155" t="s">
        <v>44</v>
      </c>
      <c r="F126" s="156" t="s">
        <v>2156</v>
      </c>
      <c r="H126" s="157">
        <v>1</v>
      </c>
      <c r="I126" s="158"/>
      <c r="L126" s="154"/>
      <c r="M126" s="159"/>
      <c r="T126" s="160"/>
      <c r="AT126" s="155" t="s">
        <v>159</v>
      </c>
      <c r="AU126" s="155" t="s">
        <v>169</v>
      </c>
      <c r="AV126" s="13" t="s">
        <v>92</v>
      </c>
      <c r="AW126" s="13" t="s">
        <v>42</v>
      </c>
      <c r="AX126" s="13" t="s">
        <v>90</v>
      </c>
      <c r="AY126" s="155" t="s">
        <v>146</v>
      </c>
    </row>
    <row r="127" spans="2:65" s="1" customFormat="1" ht="33" customHeight="1">
      <c r="B127" s="34"/>
      <c r="C127" s="129" t="s">
        <v>263</v>
      </c>
      <c r="D127" s="129" t="s">
        <v>148</v>
      </c>
      <c r="E127" s="130" t="s">
        <v>2161</v>
      </c>
      <c r="F127" s="131" t="s">
        <v>2162</v>
      </c>
      <c r="G127" s="132" t="s">
        <v>192</v>
      </c>
      <c r="H127" s="133">
        <v>15</v>
      </c>
      <c r="I127" s="134"/>
      <c r="J127" s="135">
        <f>ROUND(I127*H127,2)</f>
        <v>0</v>
      </c>
      <c r="K127" s="131" t="s">
        <v>152</v>
      </c>
      <c r="L127" s="34"/>
      <c r="M127" s="136" t="s">
        <v>44</v>
      </c>
      <c r="N127" s="137" t="s">
        <v>53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250</v>
      </c>
      <c r="AT127" s="140" t="s">
        <v>148</v>
      </c>
      <c r="AU127" s="140" t="s">
        <v>169</v>
      </c>
      <c r="AY127" s="18" t="s">
        <v>146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90</v>
      </c>
      <c r="BK127" s="141">
        <f>ROUND(I127*H127,2)</f>
        <v>0</v>
      </c>
      <c r="BL127" s="18" t="s">
        <v>250</v>
      </c>
      <c r="BM127" s="140" t="s">
        <v>2163</v>
      </c>
    </row>
    <row r="128" spans="2:65" s="1" customFormat="1" ht="11.25">
      <c r="B128" s="34"/>
      <c r="D128" s="142" t="s">
        <v>155</v>
      </c>
      <c r="F128" s="143" t="s">
        <v>2164</v>
      </c>
      <c r="I128" s="144"/>
      <c r="L128" s="34"/>
      <c r="M128" s="145"/>
      <c r="T128" s="55"/>
      <c r="AT128" s="18" t="s">
        <v>155</v>
      </c>
      <c r="AU128" s="18" t="s">
        <v>169</v>
      </c>
    </row>
    <row r="129" spans="2:65" s="1" customFormat="1" ht="33" customHeight="1">
      <c r="B129" s="34"/>
      <c r="C129" s="129" t="s">
        <v>270</v>
      </c>
      <c r="D129" s="129" t="s">
        <v>148</v>
      </c>
      <c r="E129" s="130" t="s">
        <v>2165</v>
      </c>
      <c r="F129" s="131" t="s">
        <v>2166</v>
      </c>
      <c r="G129" s="132" t="s">
        <v>192</v>
      </c>
      <c r="H129" s="133">
        <v>15</v>
      </c>
      <c r="I129" s="134"/>
      <c r="J129" s="135">
        <f>ROUND(I129*H129,2)</f>
        <v>0</v>
      </c>
      <c r="K129" s="131" t="s">
        <v>152</v>
      </c>
      <c r="L129" s="34"/>
      <c r="M129" s="136" t="s">
        <v>44</v>
      </c>
      <c r="N129" s="137" t="s">
        <v>53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250</v>
      </c>
      <c r="AT129" s="140" t="s">
        <v>148</v>
      </c>
      <c r="AU129" s="140" t="s">
        <v>169</v>
      </c>
      <c r="AY129" s="18" t="s">
        <v>146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90</v>
      </c>
      <c r="BK129" s="141">
        <f>ROUND(I129*H129,2)</f>
        <v>0</v>
      </c>
      <c r="BL129" s="18" t="s">
        <v>250</v>
      </c>
      <c r="BM129" s="140" t="s">
        <v>2167</v>
      </c>
    </row>
    <row r="130" spans="2:65" s="1" customFormat="1" ht="11.25">
      <c r="B130" s="34"/>
      <c r="D130" s="142" t="s">
        <v>155</v>
      </c>
      <c r="F130" s="143" t="s">
        <v>2168</v>
      </c>
      <c r="I130" s="144"/>
      <c r="L130" s="34"/>
      <c r="M130" s="145"/>
      <c r="T130" s="55"/>
      <c r="AT130" s="18" t="s">
        <v>155</v>
      </c>
      <c r="AU130" s="18" t="s">
        <v>169</v>
      </c>
    </row>
    <row r="131" spans="2:65" s="1" customFormat="1" ht="33" customHeight="1">
      <c r="B131" s="34"/>
      <c r="C131" s="129" t="s">
        <v>282</v>
      </c>
      <c r="D131" s="129" t="s">
        <v>148</v>
      </c>
      <c r="E131" s="130" t="s">
        <v>2169</v>
      </c>
      <c r="F131" s="131" t="s">
        <v>2170</v>
      </c>
      <c r="G131" s="132" t="s">
        <v>151</v>
      </c>
      <c r="H131" s="133">
        <v>5</v>
      </c>
      <c r="I131" s="134"/>
      <c r="J131" s="135">
        <f>ROUND(I131*H131,2)</f>
        <v>0</v>
      </c>
      <c r="K131" s="131" t="s">
        <v>152</v>
      </c>
      <c r="L131" s="34"/>
      <c r="M131" s="136" t="s">
        <v>44</v>
      </c>
      <c r="N131" s="137" t="s">
        <v>53</v>
      </c>
      <c r="P131" s="138">
        <f>O131*H131</f>
        <v>0</v>
      </c>
      <c r="Q131" s="138">
        <v>0</v>
      </c>
      <c r="R131" s="138">
        <f>Q131*H131</f>
        <v>0</v>
      </c>
      <c r="S131" s="138">
        <v>0.42499999999999999</v>
      </c>
      <c r="T131" s="139">
        <f>S131*H131</f>
        <v>2.125</v>
      </c>
      <c r="AR131" s="140" t="s">
        <v>250</v>
      </c>
      <c r="AT131" s="140" t="s">
        <v>148</v>
      </c>
      <c r="AU131" s="140" t="s">
        <v>169</v>
      </c>
      <c r="AY131" s="18" t="s">
        <v>146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90</v>
      </c>
      <c r="BK131" s="141">
        <f>ROUND(I131*H131,2)</f>
        <v>0</v>
      </c>
      <c r="BL131" s="18" t="s">
        <v>250</v>
      </c>
      <c r="BM131" s="140" t="s">
        <v>2171</v>
      </c>
    </row>
    <row r="132" spans="2:65" s="1" customFormat="1" ht="11.25">
      <c r="B132" s="34"/>
      <c r="D132" s="142" t="s">
        <v>155</v>
      </c>
      <c r="F132" s="143" t="s">
        <v>2172</v>
      </c>
      <c r="I132" s="144"/>
      <c r="L132" s="34"/>
      <c r="M132" s="145"/>
      <c r="T132" s="55"/>
      <c r="AT132" s="18" t="s">
        <v>155</v>
      </c>
      <c r="AU132" s="18" t="s">
        <v>169</v>
      </c>
    </row>
    <row r="133" spans="2:65" s="1" customFormat="1" ht="16.5" customHeight="1">
      <c r="B133" s="34"/>
      <c r="C133" s="129" t="s">
        <v>7</v>
      </c>
      <c r="D133" s="129" t="s">
        <v>148</v>
      </c>
      <c r="E133" s="130" t="s">
        <v>2173</v>
      </c>
      <c r="F133" s="131" t="s">
        <v>2174</v>
      </c>
      <c r="G133" s="132" t="s">
        <v>390</v>
      </c>
      <c r="H133" s="133">
        <v>1</v>
      </c>
      <c r="I133" s="134"/>
      <c r="J133" s="135">
        <f>ROUND(I133*H133,2)</f>
        <v>0</v>
      </c>
      <c r="K133" s="131" t="s">
        <v>44</v>
      </c>
      <c r="L133" s="34"/>
      <c r="M133" s="136" t="s">
        <v>44</v>
      </c>
      <c r="N133" s="137" t="s">
        <v>53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250</v>
      </c>
      <c r="AT133" s="140" t="s">
        <v>148</v>
      </c>
      <c r="AU133" s="140" t="s">
        <v>169</v>
      </c>
      <c r="AY133" s="18" t="s">
        <v>146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90</v>
      </c>
      <c r="BK133" s="141">
        <f>ROUND(I133*H133,2)</f>
        <v>0</v>
      </c>
      <c r="BL133" s="18" t="s">
        <v>250</v>
      </c>
      <c r="BM133" s="140" t="s">
        <v>2175</v>
      </c>
    </row>
    <row r="134" spans="2:65" s="1" customFormat="1" ht="24.2" customHeight="1">
      <c r="B134" s="34"/>
      <c r="C134" s="129" t="s">
        <v>298</v>
      </c>
      <c r="D134" s="129" t="s">
        <v>148</v>
      </c>
      <c r="E134" s="130" t="s">
        <v>2176</v>
      </c>
      <c r="F134" s="131" t="s">
        <v>2177</v>
      </c>
      <c r="G134" s="132" t="s">
        <v>151</v>
      </c>
      <c r="H134" s="133">
        <v>5</v>
      </c>
      <c r="I134" s="134"/>
      <c r="J134" s="135">
        <f>ROUND(I134*H134,2)</f>
        <v>0</v>
      </c>
      <c r="K134" s="131" t="s">
        <v>152</v>
      </c>
      <c r="L134" s="34"/>
      <c r="M134" s="136" t="s">
        <v>44</v>
      </c>
      <c r="N134" s="137" t="s">
        <v>53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250</v>
      </c>
      <c r="AT134" s="140" t="s">
        <v>148</v>
      </c>
      <c r="AU134" s="140" t="s">
        <v>169</v>
      </c>
      <c r="AY134" s="18" t="s">
        <v>146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8" t="s">
        <v>90</v>
      </c>
      <c r="BK134" s="141">
        <f>ROUND(I134*H134,2)</f>
        <v>0</v>
      </c>
      <c r="BL134" s="18" t="s">
        <v>250</v>
      </c>
      <c r="BM134" s="140" t="s">
        <v>2178</v>
      </c>
    </row>
    <row r="135" spans="2:65" s="1" customFormat="1" ht="11.25">
      <c r="B135" s="34"/>
      <c r="D135" s="142" t="s">
        <v>155</v>
      </c>
      <c r="F135" s="143" t="s">
        <v>2179</v>
      </c>
      <c r="I135" s="144"/>
      <c r="L135" s="34"/>
      <c r="M135" s="145"/>
      <c r="T135" s="55"/>
      <c r="AT135" s="18" t="s">
        <v>155</v>
      </c>
      <c r="AU135" s="18" t="s">
        <v>169</v>
      </c>
    </row>
    <row r="136" spans="2:65" s="1" customFormat="1" ht="16.5" customHeight="1">
      <c r="B136" s="34"/>
      <c r="C136" s="129" t="s">
        <v>303</v>
      </c>
      <c r="D136" s="129" t="s">
        <v>148</v>
      </c>
      <c r="E136" s="130" t="s">
        <v>2180</v>
      </c>
      <c r="F136" s="131" t="s">
        <v>2181</v>
      </c>
      <c r="G136" s="132" t="s">
        <v>151</v>
      </c>
      <c r="H136" s="133">
        <v>5</v>
      </c>
      <c r="I136" s="134"/>
      <c r="J136" s="135">
        <f>ROUND(I136*H136,2)</f>
        <v>0</v>
      </c>
      <c r="K136" s="131" t="s">
        <v>152</v>
      </c>
      <c r="L136" s="34"/>
      <c r="M136" s="136" t="s">
        <v>44</v>
      </c>
      <c r="N136" s="137" t="s">
        <v>53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250</v>
      </c>
      <c r="AT136" s="140" t="s">
        <v>148</v>
      </c>
      <c r="AU136" s="140" t="s">
        <v>169</v>
      </c>
      <c r="AY136" s="18" t="s">
        <v>146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90</v>
      </c>
      <c r="BK136" s="141">
        <f>ROUND(I136*H136,2)</f>
        <v>0</v>
      </c>
      <c r="BL136" s="18" t="s">
        <v>250</v>
      </c>
      <c r="BM136" s="140" t="s">
        <v>2182</v>
      </c>
    </row>
    <row r="137" spans="2:65" s="1" customFormat="1" ht="11.25">
      <c r="B137" s="34"/>
      <c r="D137" s="142" t="s">
        <v>155</v>
      </c>
      <c r="F137" s="143" t="s">
        <v>2183</v>
      </c>
      <c r="I137" s="144"/>
      <c r="L137" s="34"/>
      <c r="M137" s="145"/>
      <c r="T137" s="55"/>
      <c r="AT137" s="18" t="s">
        <v>155</v>
      </c>
      <c r="AU137" s="18" t="s">
        <v>169</v>
      </c>
    </row>
    <row r="138" spans="2:65" s="1" customFormat="1" ht="16.5" customHeight="1">
      <c r="B138" s="34"/>
      <c r="C138" s="129" t="s">
        <v>310</v>
      </c>
      <c r="D138" s="129" t="s">
        <v>148</v>
      </c>
      <c r="E138" s="130" t="s">
        <v>2184</v>
      </c>
      <c r="F138" s="131" t="s">
        <v>2185</v>
      </c>
      <c r="G138" s="132" t="s">
        <v>381</v>
      </c>
      <c r="H138" s="133">
        <v>6</v>
      </c>
      <c r="I138" s="134"/>
      <c r="J138" s="135">
        <f>ROUND(I138*H138,2)</f>
        <v>0</v>
      </c>
      <c r="K138" s="131" t="s">
        <v>44</v>
      </c>
      <c r="L138" s="34"/>
      <c r="M138" s="136" t="s">
        <v>44</v>
      </c>
      <c r="N138" s="137" t="s">
        <v>53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250</v>
      </c>
      <c r="AT138" s="140" t="s">
        <v>148</v>
      </c>
      <c r="AU138" s="140" t="s">
        <v>169</v>
      </c>
      <c r="AY138" s="18" t="s">
        <v>146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90</v>
      </c>
      <c r="BK138" s="141">
        <f>ROUND(I138*H138,2)</f>
        <v>0</v>
      </c>
      <c r="BL138" s="18" t="s">
        <v>250</v>
      </c>
      <c r="BM138" s="140" t="s">
        <v>2186</v>
      </c>
    </row>
    <row r="139" spans="2:65" s="11" customFormat="1" ht="20.85" customHeight="1">
      <c r="B139" s="117"/>
      <c r="D139" s="118" t="s">
        <v>81</v>
      </c>
      <c r="E139" s="127" t="s">
        <v>2187</v>
      </c>
      <c r="F139" s="127" t="s">
        <v>2188</v>
      </c>
      <c r="I139" s="120"/>
      <c r="J139" s="128">
        <f>BK139</f>
        <v>0</v>
      </c>
      <c r="L139" s="117"/>
      <c r="M139" s="122"/>
      <c r="P139" s="123">
        <f>SUM(P140:P150)</f>
        <v>0</v>
      </c>
      <c r="R139" s="123">
        <f>SUM(R140:R150)</f>
        <v>0</v>
      </c>
      <c r="T139" s="124">
        <f>SUM(T140:T150)</f>
        <v>0</v>
      </c>
      <c r="AR139" s="118" t="s">
        <v>153</v>
      </c>
      <c r="AT139" s="125" t="s">
        <v>81</v>
      </c>
      <c r="AU139" s="125" t="s">
        <v>92</v>
      </c>
      <c r="AY139" s="118" t="s">
        <v>146</v>
      </c>
      <c r="BK139" s="126">
        <f>SUM(BK140:BK150)</f>
        <v>0</v>
      </c>
    </row>
    <row r="140" spans="2:65" s="1" customFormat="1" ht="16.5" customHeight="1">
      <c r="B140" s="34"/>
      <c r="C140" s="129" t="s">
        <v>315</v>
      </c>
      <c r="D140" s="129" t="s">
        <v>148</v>
      </c>
      <c r="E140" s="130" t="s">
        <v>2189</v>
      </c>
      <c r="F140" s="131" t="s">
        <v>2190</v>
      </c>
      <c r="G140" s="132" t="s">
        <v>192</v>
      </c>
      <c r="H140" s="133">
        <v>240</v>
      </c>
      <c r="I140" s="134"/>
      <c r="J140" s="135">
        <f>ROUND(I140*H140,2)</f>
        <v>0</v>
      </c>
      <c r="K140" s="131" t="s">
        <v>152</v>
      </c>
      <c r="L140" s="34"/>
      <c r="M140" s="136" t="s">
        <v>44</v>
      </c>
      <c r="N140" s="137" t="s">
        <v>53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250</v>
      </c>
      <c r="AT140" s="140" t="s">
        <v>148</v>
      </c>
      <c r="AU140" s="140" t="s">
        <v>169</v>
      </c>
      <c r="AY140" s="18" t="s">
        <v>146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90</v>
      </c>
      <c r="BK140" s="141">
        <f>ROUND(I140*H140,2)</f>
        <v>0</v>
      </c>
      <c r="BL140" s="18" t="s">
        <v>250</v>
      </c>
      <c r="BM140" s="140" t="s">
        <v>2191</v>
      </c>
    </row>
    <row r="141" spans="2:65" s="1" customFormat="1" ht="11.25">
      <c r="B141" s="34"/>
      <c r="D141" s="142" t="s">
        <v>155</v>
      </c>
      <c r="F141" s="143" t="s">
        <v>2192</v>
      </c>
      <c r="I141" s="144"/>
      <c r="L141" s="34"/>
      <c r="M141" s="145"/>
      <c r="T141" s="55"/>
      <c r="AT141" s="18" t="s">
        <v>155</v>
      </c>
      <c r="AU141" s="18" t="s">
        <v>169</v>
      </c>
    </row>
    <row r="142" spans="2:65" s="1" customFormat="1" ht="16.5" customHeight="1">
      <c r="B142" s="34"/>
      <c r="C142" s="129" t="s">
        <v>320</v>
      </c>
      <c r="D142" s="129" t="s">
        <v>148</v>
      </c>
      <c r="E142" s="130" t="s">
        <v>2193</v>
      </c>
      <c r="F142" s="131" t="s">
        <v>2194</v>
      </c>
      <c r="G142" s="132" t="s">
        <v>381</v>
      </c>
      <c r="H142" s="133">
        <v>2</v>
      </c>
      <c r="I142" s="134"/>
      <c r="J142" s="135">
        <f>ROUND(I142*H142,2)</f>
        <v>0</v>
      </c>
      <c r="K142" s="131" t="s">
        <v>152</v>
      </c>
      <c r="L142" s="34"/>
      <c r="M142" s="136" t="s">
        <v>44</v>
      </c>
      <c r="N142" s="137" t="s">
        <v>53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250</v>
      </c>
      <c r="AT142" s="140" t="s">
        <v>148</v>
      </c>
      <c r="AU142" s="140" t="s">
        <v>169</v>
      </c>
      <c r="AY142" s="18" t="s">
        <v>146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90</v>
      </c>
      <c r="BK142" s="141">
        <f>ROUND(I142*H142,2)</f>
        <v>0</v>
      </c>
      <c r="BL142" s="18" t="s">
        <v>250</v>
      </c>
      <c r="BM142" s="140" t="s">
        <v>2195</v>
      </c>
    </row>
    <row r="143" spans="2:65" s="1" customFormat="1" ht="11.25">
      <c r="B143" s="34"/>
      <c r="D143" s="142" t="s">
        <v>155</v>
      </c>
      <c r="F143" s="143" t="s">
        <v>2196</v>
      </c>
      <c r="I143" s="144"/>
      <c r="L143" s="34"/>
      <c r="M143" s="145"/>
      <c r="T143" s="55"/>
      <c r="AT143" s="18" t="s">
        <v>155</v>
      </c>
      <c r="AU143" s="18" t="s">
        <v>169</v>
      </c>
    </row>
    <row r="144" spans="2:65" s="1" customFormat="1" ht="16.5" customHeight="1">
      <c r="B144" s="34"/>
      <c r="C144" s="129" t="s">
        <v>327</v>
      </c>
      <c r="D144" s="129" t="s">
        <v>148</v>
      </c>
      <c r="E144" s="130" t="s">
        <v>2197</v>
      </c>
      <c r="F144" s="131" t="s">
        <v>2198</v>
      </c>
      <c r="G144" s="132" t="s">
        <v>381</v>
      </c>
      <c r="H144" s="133">
        <v>50</v>
      </c>
      <c r="I144" s="134"/>
      <c r="J144" s="135">
        <f>ROUND(I144*H144,2)</f>
        <v>0</v>
      </c>
      <c r="K144" s="131" t="s">
        <v>152</v>
      </c>
      <c r="L144" s="34"/>
      <c r="M144" s="136" t="s">
        <v>44</v>
      </c>
      <c r="N144" s="137" t="s">
        <v>53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250</v>
      </c>
      <c r="AT144" s="140" t="s">
        <v>148</v>
      </c>
      <c r="AU144" s="140" t="s">
        <v>169</v>
      </c>
      <c r="AY144" s="18" t="s">
        <v>146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90</v>
      </c>
      <c r="BK144" s="141">
        <f>ROUND(I144*H144,2)</f>
        <v>0</v>
      </c>
      <c r="BL144" s="18" t="s">
        <v>250</v>
      </c>
      <c r="BM144" s="140" t="s">
        <v>2199</v>
      </c>
    </row>
    <row r="145" spans="2:65" s="1" customFormat="1" ht="11.25">
      <c r="B145" s="34"/>
      <c r="D145" s="142" t="s">
        <v>155</v>
      </c>
      <c r="F145" s="143" t="s">
        <v>2200</v>
      </c>
      <c r="I145" s="144"/>
      <c r="L145" s="34"/>
      <c r="M145" s="145"/>
      <c r="T145" s="55"/>
      <c r="AT145" s="18" t="s">
        <v>155</v>
      </c>
      <c r="AU145" s="18" t="s">
        <v>169</v>
      </c>
    </row>
    <row r="146" spans="2:65" s="1" customFormat="1" ht="16.5" customHeight="1">
      <c r="B146" s="34"/>
      <c r="C146" s="129" t="s">
        <v>336</v>
      </c>
      <c r="D146" s="129" t="s">
        <v>148</v>
      </c>
      <c r="E146" s="130" t="s">
        <v>2201</v>
      </c>
      <c r="F146" s="131" t="s">
        <v>2202</v>
      </c>
      <c r="G146" s="132" t="s">
        <v>381</v>
      </c>
      <c r="H146" s="133">
        <v>10</v>
      </c>
      <c r="I146" s="134"/>
      <c r="J146" s="135">
        <f>ROUND(I146*H146,2)</f>
        <v>0</v>
      </c>
      <c r="K146" s="131" t="s">
        <v>152</v>
      </c>
      <c r="L146" s="34"/>
      <c r="M146" s="136" t="s">
        <v>44</v>
      </c>
      <c r="N146" s="137" t="s">
        <v>53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250</v>
      </c>
      <c r="AT146" s="140" t="s">
        <v>148</v>
      </c>
      <c r="AU146" s="140" t="s">
        <v>169</v>
      </c>
      <c r="AY146" s="18" t="s">
        <v>146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90</v>
      </c>
      <c r="BK146" s="141">
        <f>ROUND(I146*H146,2)</f>
        <v>0</v>
      </c>
      <c r="BL146" s="18" t="s">
        <v>250</v>
      </c>
      <c r="BM146" s="140" t="s">
        <v>2203</v>
      </c>
    </row>
    <row r="147" spans="2:65" s="1" customFormat="1" ht="11.25">
      <c r="B147" s="34"/>
      <c r="D147" s="142" t="s">
        <v>155</v>
      </c>
      <c r="F147" s="143" t="s">
        <v>2204</v>
      </c>
      <c r="I147" s="144"/>
      <c r="L147" s="34"/>
      <c r="M147" s="145"/>
      <c r="T147" s="55"/>
      <c r="AT147" s="18" t="s">
        <v>155</v>
      </c>
      <c r="AU147" s="18" t="s">
        <v>169</v>
      </c>
    </row>
    <row r="148" spans="2:65" s="1" customFormat="1" ht="21.75" customHeight="1">
      <c r="B148" s="34"/>
      <c r="C148" s="129" t="s">
        <v>345</v>
      </c>
      <c r="D148" s="129" t="s">
        <v>148</v>
      </c>
      <c r="E148" s="130" t="s">
        <v>2205</v>
      </c>
      <c r="F148" s="131" t="s">
        <v>2206</v>
      </c>
      <c r="G148" s="132" t="s">
        <v>381</v>
      </c>
      <c r="H148" s="133">
        <v>3</v>
      </c>
      <c r="I148" s="134"/>
      <c r="J148" s="135">
        <f>ROUND(I148*H148,2)</f>
        <v>0</v>
      </c>
      <c r="K148" s="131" t="s">
        <v>152</v>
      </c>
      <c r="L148" s="34"/>
      <c r="M148" s="136" t="s">
        <v>44</v>
      </c>
      <c r="N148" s="137" t="s">
        <v>53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250</v>
      </c>
      <c r="AT148" s="140" t="s">
        <v>148</v>
      </c>
      <c r="AU148" s="140" t="s">
        <v>169</v>
      </c>
      <c r="AY148" s="18" t="s">
        <v>146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90</v>
      </c>
      <c r="BK148" s="141">
        <f>ROUND(I148*H148,2)</f>
        <v>0</v>
      </c>
      <c r="BL148" s="18" t="s">
        <v>250</v>
      </c>
      <c r="BM148" s="140" t="s">
        <v>2207</v>
      </c>
    </row>
    <row r="149" spans="2:65" s="1" customFormat="1" ht="11.25">
      <c r="B149" s="34"/>
      <c r="D149" s="142" t="s">
        <v>155</v>
      </c>
      <c r="F149" s="143" t="s">
        <v>2208</v>
      </c>
      <c r="I149" s="144"/>
      <c r="L149" s="34"/>
      <c r="M149" s="145"/>
      <c r="T149" s="55"/>
      <c r="AT149" s="18" t="s">
        <v>155</v>
      </c>
      <c r="AU149" s="18" t="s">
        <v>169</v>
      </c>
    </row>
    <row r="150" spans="2:65" s="1" customFormat="1" ht="16.5" customHeight="1">
      <c r="B150" s="34"/>
      <c r="C150" s="129" t="s">
        <v>350</v>
      </c>
      <c r="D150" s="129" t="s">
        <v>148</v>
      </c>
      <c r="E150" s="130" t="s">
        <v>2209</v>
      </c>
      <c r="F150" s="131" t="s">
        <v>2210</v>
      </c>
      <c r="G150" s="132" t="s">
        <v>381</v>
      </c>
      <c r="H150" s="133">
        <v>1</v>
      </c>
      <c r="I150" s="134"/>
      <c r="J150" s="135">
        <f>ROUND(I150*H150,2)</f>
        <v>0</v>
      </c>
      <c r="K150" s="131" t="s">
        <v>44</v>
      </c>
      <c r="L150" s="34"/>
      <c r="M150" s="136" t="s">
        <v>44</v>
      </c>
      <c r="N150" s="137" t="s">
        <v>53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250</v>
      </c>
      <c r="AT150" s="140" t="s">
        <v>148</v>
      </c>
      <c r="AU150" s="140" t="s">
        <v>169</v>
      </c>
      <c r="AY150" s="18" t="s">
        <v>146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90</v>
      </c>
      <c r="BK150" s="141">
        <f>ROUND(I150*H150,2)</f>
        <v>0</v>
      </c>
      <c r="BL150" s="18" t="s">
        <v>250</v>
      </c>
      <c r="BM150" s="140" t="s">
        <v>2211</v>
      </c>
    </row>
    <row r="151" spans="2:65" s="11" customFormat="1" ht="20.85" customHeight="1">
      <c r="B151" s="117"/>
      <c r="D151" s="118" t="s">
        <v>81</v>
      </c>
      <c r="E151" s="127" t="s">
        <v>2212</v>
      </c>
      <c r="F151" s="127" t="s">
        <v>2213</v>
      </c>
      <c r="I151" s="120"/>
      <c r="J151" s="128">
        <f>BK151</f>
        <v>0</v>
      </c>
      <c r="L151" s="117"/>
      <c r="M151" s="122"/>
      <c r="P151" s="123">
        <f>SUM(P152:P172)</f>
        <v>0</v>
      </c>
      <c r="R151" s="123">
        <f>SUM(R152:R172)</f>
        <v>5.5E-2</v>
      </c>
      <c r="T151" s="124">
        <f>SUM(T152:T172)</f>
        <v>0</v>
      </c>
      <c r="AR151" s="118" t="s">
        <v>153</v>
      </c>
      <c r="AT151" s="125" t="s">
        <v>81</v>
      </c>
      <c r="AU151" s="125" t="s">
        <v>92</v>
      </c>
      <c r="AY151" s="118" t="s">
        <v>146</v>
      </c>
      <c r="BK151" s="126">
        <f>SUM(BK152:BK172)</f>
        <v>0</v>
      </c>
    </row>
    <row r="152" spans="2:65" s="1" customFormat="1" ht="16.5" customHeight="1">
      <c r="B152" s="34"/>
      <c r="C152" s="178" t="s">
        <v>355</v>
      </c>
      <c r="D152" s="178" t="s">
        <v>720</v>
      </c>
      <c r="E152" s="179" t="s">
        <v>2214</v>
      </c>
      <c r="F152" s="180" t="s">
        <v>2215</v>
      </c>
      <c r="G152" s="181" t="s">
        <v>1768</v>
      </c>
      <c r="H152" s="182">
        <v>33</v>
      </c>
      <c r="I152" s="183"/>
      <c r="J152" s="184">
        <f t="shared" ref="J152:J172" si="0">ROUND(I152*H152,2)</f>
        <v>0</v>
      </c>
      <c r="K152" s="180" t="s">
        <v>152</v>
      </c>
      <c r="L152" s="185"/>
      <c r="M152" s="186" t="s">
        <v>44</v>
      </c>
      <c r="N152" s="187" t="s">
        <v>53</v>
      </c>
      <c r="P152" s="138">
        <f t="shared" ref="P152:P172" si="1">O152*H152</f>
        <v>0</v>
      </c>
      <c r="Q152" s="138">
        <v>1E-3</v>
      </c>
      <c r="R152" s="138">
        <f t="shared" ref="R152:R172" si="2">Q152*H152</f>
        <v>3.3000000000000002E-2</v>
      </c>
      <c r="S152" s="138">
        <v>0</v>
      </c>
      <c r="T152" s="139">
        <f t="shared" ref="T152:T172" si="3">S152*H152</f>
        <v>0</v>
      </c>
      <c r="AR152" s="140" t="s">
        <v>361</v>
      </c>
      <c r="AT152" s="140" t="s">
        <v>720</v>
      </c>
      <c r="AU152" s="140" t="s">
        <v>169</v>
      </c>
      <c r="AY152" s="18" t="s">
        <v>146</v>
      </c>
      <c r="BE152" s="141">
        <f t="shared" ref="BE152:BE172" si="4">IF(N152="základní",J152,0)</f>
        <v>0</v>
      </c>
      <c r="BF152" s="141">
        <f t="shared" ref="BF152:BF172" si="5">IF(N152="snížená",J152,0)</f>
        <v>0</v>
      </c>
      <c r="BG152" s="141">
        <f t="shared" ref="BG152:BG172" si="6">IF(N152="zákl. přenesená",J152,0)</f>
        <v>0</v>
      </c>
      <c r="BH152" s="141">
        <f t="shared" ref="BH152:BH172" si="7">IF(N152="sníž. přenesená",J152,0)</f>
        <v>0</v>
      </c>
      <c r="BI152" s="141">
        <f t="shared" ref="BI152:BI172" si="8">IF(N152="nulová",J152,0)</f>
        <v>0</v>
      </c>
      <c r="BJ152" s="18" t="s">
        <v>90</v>
      </c>
      <c r="BK152" s="141">
        <f t="shared" ref="BK152:BK172" si="9">ROUND(I152*H152,2)</f>
        <v>0</v>
      </c>
      <c r="BL152" s="18" t="s">
        <v>250</v>
      </c>
      <c r="BM152" s="140" t="s">
        <v>2216</v>
      </c>
    </row>
    <row r="153" spans="2:65" s="1" customFormat="1" ht="16.5" customHeight="1">
      <c r="B153" s="34"/>
      <c r="C153" s="178" t="s">
        <v>361</v>
      </c>
      <c r="D153" s="178" t="s">
        <v>720</v>
      </c>
      <c r="E153" s="179" t="s">
        <v>2217</v>
      </c>
      <c r="F153" s="180" t="s">
        <v>2218</v>
      </c>
      <c r="G153" s="181" t="s">
        <v>381</v>
      </c>
      <c r="H153" s="182">
        <v>20</v>
      </c>
      <c r="I153" s="183"/>
      <c r="J153" s="184">
        <f t="shared" si="0"/>
        <v>0</v>
      </c>
      <c r="K153" s="180" t="s">
        <v>44</v>
      </c>
      <c r="L153" s="185"/>
      <c r="M153" s="186" t="s">
        <v>44</v>
      </c>
      <c r="N153" s="187" t="s">
        <v>53</v>
      </c>
      <c r="P153" s="138">
        <f t="shared" si="1"/>
        <v>0</v>
      </c>
      <c r="Q153" s="138">
        <v>0</v>
      </c>
      <c r="R153" s="138">
        <f t="shared" si="2"/>
        <v>0</v>
      </c>
      <c r="S153" s="138">
        <v>0</v>
      </c>
      <c r="T153" s="139">
        <f t="shared" si="3"/>
        <v>0</v>
      </c>
      <c r="AR153" s="140" t="s">
        <v>361</v>
      </c>
      <c r="AT153" s="140" t="s">
        <v>720</v>
      </c>
      <c r="AU153" s="140" t="s">
        <v>169</v>
      </c>
      <c r="AY153" s="18" t="s">
        <v>146</v>
      </c>
      <c r="BE153" s="141">
        <f t="shared" si="4"/>
        <v>0</v>
      </c>
      <c r="BF153" s="141">
        <f t="shared" si="5"/>
        <v>0</v>
      </c>
      <c r="BG153" s="141">
        <f t="shared" si="6"/>
        <v>0</v>
      </c>
      <c r="BH153" s="141">
        <f t="shared" si="7"/>
        <v>0</v>
      </c>
      <c r="BI153" s="141">
        <f t="shared" si="8"/>
        <v>0</v>
      </c>
      <c r="BJ153" s="18" t="s">
        <v>90</v>
      </c>
      <c r="BK153" s="141">
        <f t="shared" si="9"/>
        <v>0</v>
      </c>
      <c r="BL153" s="18" t="s">
        <v>250</v>
      </c>
      <c r="BM153" s="140" t="s">
        <v>2219</v>
      </c>
    </row>
    <row r="154" spans="2:65" s="1" customFormat="1" ht="16.5" customHeight="1">
      <c r="B154" s="34"/>
      <c r="C154" s="178" t="s">
        <v>371</v>
      </c>
      <c r="D154" s="178" t="s">
        <v>720</v>
      </c>
      <c r="E154" s="179" t="s">
        <v>2220</v>
      </c>
      <c r="F154" s="180" t="s">
        <v>2221</v>
      </c>
      <c r="G154" s="181" t="s">
        <v>381</v>
      </c>
      <c r="H154" s="182">
        <v>5</v>
      </c>
      <c r="I154" s="183"/>
      <c r="J154" s="184">
        <f t="shared" si="0"/>
        <v>0</v>
      </c>
      <c r="K154" s="180" t="s">
        <v>44</v>
      </c>
      <c r="L154" s="185"/>
      <c r="M154" s="186" t="s">
        <v>44</v>
      </c>
      <c r="N154" s="187" t="s">
        <v>53</v>
      </c>
      <c r="P154" s="138">
        <f t="shared" si="1"/>
        <v>0</v>
      </c>
      <c r="Q154" s="138">
        <v>0</v>
      </c>
      <c r="R154" s="138">
        <f t="shared" si="2"/>
        <v>0</v>
      </c>
      <c r="S154" s="138">
        <v>0</v>
      </c>
      <c r="T154" s="139">
        <f t="shared" si="3"/>
        <v>0</v>
      </c>
      <c r="AR154" s="140" t="s">
        <v>361</v>
      </c>
      <c r="AT154" s="140" t="s">
        <v>720</v>
      </c>
      <c r="AU154" s="140" t="s">
        <v>169</v>
      </c>
      <c r="AY154" s="18" t="s">
        <v>146</v>
      </c>
      <c r="BE154" s="141">
        <f t="shared" si="4"/>
        <v>0</v>
      </c>
      <c r="BF154" s="141">
        <f t="shared" si="5"/>
        <v>0</v>
      </c>
      <c r="BG154" s="141">
        <f t="shared" si="6"/>
        <v>0</v>
      </c>
      <c r="BH154" s="141">
        <f t="shared" si="7"/>
        <v>0</v>
      </c>
      <c r="BI154" s="141">
        <f t="shared" si="8"/>
        <v>0</v>
      </c>
      <c r="BJ154" s="18" t="s">
        <v>90</v>
      </c>
      <c r="BK154" s="141">
        <f t="shared" si="9"/>
        <v>0</v>
      </c>
      <c r="BL154" s="18" t="s">
        <v>250</v>
      </c>
      <c r="BM154" s="140" t="s">
        <v>2222</v>
      </c>
    </row>
    <row r="155" spans="2:65" s="1" customFormat="1" ht="16.5" customHeight="1">
      <c r="B155" s="34"/>
      <c r="C155" s="178" t="s">
        <v>378</v>
      </c>
      <c r="D155" s="178" t="s">
        <v>720</v>
      </c>
      <c r="E155" s="179" t="s">
        <v>2223</v>
      </c>
      <c r="F155" s="180" t="s">
        <v>2224</v>
      </c>
      <c r="G155" s="181" t="s">
        <v>1768</v>
      </c>
      <c r="H155" s="182">
        <v>15</v>
      </c>
      <c r="I155" s="183"/>
      <c r="J155" s="184">
        <f t="shared" si="0"/>
        <v>0</v>
      </c>
      <c r="K155" s="180" t="s">
        <v>152</v>
      </c>
      <c r="L155" s="185"/>
      <c r="M155" s="186" t="s">
        <v>44</v>
      </c>
      <c r="N155" s="187" t="s">
        <v>53</v>
      </c>
      <c r="P155" s="138">
        <f t="shared" si="1"/>
        <v>0</v>
      </c>
      <c r="Q155" s="138">
        <v>1E-3</v>
      </c>
      <c r="R155" s="138">
        <f t="shared" si="2"/>
        <v>1.4999999999999999E-2</v>
      </c>
      <c r="S155" s="138">
        <v>0</v>
      </c>
      <c r="T155" s="139">
        <f t="shared" si="3"/>
        <v>0</v>
      </c>
      <c r="AR155" s="140" t="s">
        <v>361</v>
      </c>
      <c r="AT155" s="140" t="s">
        <v>720</v>
      </c>
      <c r="AU155" s="140" t="s">
        <v>169</v>
      </c>
      <c r="AY155" s="18" t="s">
        <v>146</v>
      </c>
      <c r="BE155" s="141">
        <f t="shared" si="4"/>
        <v>0</v>
      </c>
      <c r="BF155" s="141">
        <f t="shared" si="5"/>
        <v>0</v>
      </c>
      <c r="BG155" s="141">
        <f t="shared" si="6"/>
        <v>0</v>
      </c>
      <c r="BH155" s="141">
        <f t="shared" si="7"/>
        <v>0</v>
      </c>
      <c r="BI155" s="141">
        <f t="shared" si="8"/>
        <v>0</v>
      </c>
      <c r="BJ155" s="18" t="s">
        <v>90</v>
      </c>
      <c r="BK155" s="141">
        <f t="shared" si="9"/>
        <v>0</v>
      </c>
      <c r="BL155" s="18" t="s">
        <v>250</v>
      </c>
      <c r="BM155" s="140" t="s">
        <v>2225</v>
      </c>
    </row>
    <row r="156" spans="2:65" s="1" customFormat="1" ht="16.5" customHeight="1">
      <c r="B156" s="34"/>
      <c r="C156" s="178" t="s">
        <v>387</v>
      </c>
      <c r="D156" s="178" t="s">
        <v>720</v>
      </c>
      <c r="E156" s="179" t="s">
        <v>2226</v>
      </c>
      <c r="F156" s="180" t="s">
        <v>2227</v>
      </c>
      <c r="G156" s="181" t="s">
        <v>1768</v>
      </c>
      <c r="H156" s="182">
        <v>7</v>
      </c>
      <c r="I156" s="183"/>
      <c r="J156" s="184">
        <f t="shared" si="0"/>
        <v>0</v>
      </c>
      <c r="K156" s="180" t="s">
        <v>152</v>
      </c>
      <c r="L156" s="185"/>
      <c r="M156" s="186" t="s">
        <v>44</v>
      </c>
      <c r="N156" s="187" t="s">
        <v>53</v>
      </c>
      <c r="P156" s="138">
        <f t="shared" si="1"/>
        <v>0</v>
      </c>
      <c r="Q156" s="138">
        <v>1E-3</v>
      </c>
      <c r="R156" s="138">
        <f t="shared" si="2"/>
        <v>7.0000000000000001E-3</v>
      </c>
      <c r="S156" s="138">
        <v>0</v>
      </c>
      <c r="T156" s="139">
        <f t="shared" si="3"/>
        <v>0</v>
      </c>
      <c r="AR156" s="140" t="s">
        <v>361</v>
      </c>
      <c r="AT156" s="140" t="s">
        <v>720</v>
      </c>
      <c r="AU156" s="140" t="s">
        <v>169</v>
      </c>
      <c r="AY156" s="18" t="s">
        <v>146</v>
      </c>
      <c r="BE156" s="141">
        <f t="shared" si="4"/>
        <v>0</v>
      </c>
      <c r="BF156" s="141">
        <f t="shared" si="5"/>
        <v>0</v>
      </c>
      <c r="BG156" s="141">
        <f t="shared" si="6"/>
        <v>0</v>
      </c>
      <c r="BH156" s="141">
        <f t="shared" si="7"/>
        <v>0</v>
      </c>
      <c r="BI156" s="141">
        <f t="shared" si="8"/>
        <v>0</v>
      </c>
      <c r="BJ156" s="18" t="s">
        <v>90</v>
      </c>
      <c r="BK156" s="141">
        <f t="shared" si="9"/>
        <v>0</v>
      </c>
      <c r="BL156" s="18" t="s">
        <v>250</v>
      </c>
      <c r="BM156" s="140" t="s">
        <v>2228</v>
      </c>
    </row>
    <row r="157" spans="2:65" s="1" customFormat="1" ht="16.5" customHeight="1">
      <c r="B157" s="34"/>
      <c r="C157" s="178" t="s">
        <v>399</v>
      </c>
      <c r="D157" s="178" t="s">
        <v>720</v>
      </c>
      <c r="E157" s="179" t="s">
        <v>2229</v>
      </c>
      <c r="F157" s="180" t="s">
        <v>2230</v>
      </c>
      <c r="G157" s="181" t="s">
        <v>381</v>
      </c>
      <c r="H157" s="182">
        <v>50</v>
      </c>
      <c r="I157" s="183"/>
      <c r="J157" s="184">
        <f t="shared" si="0"/>
        <v>0</v>
      </c>
      <c r="K157" s="180" t="s">
        <v>44</v>
      </c>
      <c r="L157" s="185"/>
      <c r="M157" s="186" t="s">
        <v>44</v>
      </c>
      <c r="N157" s="187" t="s">
        <v>53</v>
      </c>
      <c r="P157" s="138">
        <f t="shared" si="1"/>
        <v>0</v>
      </c>
      <c r="Q157" s="138">
        <v>0</v>
      </c>
      <c r="R157" s="138">
        <f t="shared" si="2"/>
        <v>0</v>
      </c>
      <c r="S157" s="138">
        <v>0</v>
      </c>
      <c r="T157" s="139">
        <f t="shared" si="3"/>
        <v>0</v>
      </c>
      <c r="AR157" s="140" t="s">
        <v>361</v>
      </c>
      <c r="AT157" s="140" t="s">
        <v>720</v>
      </c>
      <c r="AU157" s="140" t="s">
        <v>169</v>
      </c>
      <c r="AY157" s="18" t="s">
        <v>146</v>
      </c>
      <c r="BE157" s="141">
        <f t="shared" si="4"/>
        <v>0</v>
      </c>
      <c r="BF157" s="141">
        <f t="shared" si="5"/>
        <v>0</v>
      </c>
      <c r="BG157" s="141">
        <f t="shared" si="6"/>
        <v>0</v>
      </c>
      <c r="BH157" s="141">
        <f t="shared" si="7"/>
        <v>0</v>
      </c>
      <c r="BI157" s="141">
        <f t="shared" si="8"/>
        <v>0</v>
      </c>
      <c r="BJ157" s="18" t="s">
        <v>90</v>
      </c>
      <c r="BK157" s="141">
        <f t="shared" si="9"/>
        <v>0</v>
      </c>
      <c r="BL157" s="18" t="s">
        <v>250</v>
      </c>
      <c r="BM157" s="140" t="s">
        <v>2231</v>
      </c>
    </row>
    <row r="158" spans="2:65" s="1" customFormat="1" ht="16.5" customHeight="1">
      <c r="B158" s="34"/>
      <c r="C158" s="178" t="s">
        <v>406</v>
      </c>
      <c r="D158" s="178" t="s">
        <v>720</v>
      </c>
      <c r="E158" s="179" t="s">
        <v>2232</v>
      </c>
      <c r="F158" s="180" t="s">
        <v>2233</v>
      </c>
      <c r="G158" s="181" t="s">
        <v>381</v>
      </c>
      <c r="H158" s="182">
        <v>10</v>
      </c>
      <c r="I158" s="183"/>
      <c r="J158" s="184">
        <f t="shared" si="0"/>
        <v>0</v>
      </c>
      <c r="K158" s="180" t="s">
        <v>44</v>
      </c>
      <c r="L158" s="185"/>
      <c r="M158" s="186" t="s">
        <v>44</v>
      </c>
      <c r="N158" s="187" t="s">
        <v>53</v>
      </c>
      <c r="P158" s="138">
        <f t="shared" si="1"/>
        <v>0</v>
      </c>
      <c r="Q158" s="138">
        <v>0</v>
      </c>
      <c r="R158" s="138">
        <f t="shared" si="2"/>
        <v>0</v>
      </c>
      <c r="S158" s="138">
        <v>0</v>
      </c>
      <c r="T158" s="139">
        <f t="shared" si="3"/>
        <v>0</v>
      </c>
      <c r="AR158" s="140" t="s">
        <v>361</v>
      </c>
      <c r="AT158" s="140" t="s">
        <v>720</v>
      </c>
      <c r="AU158" s="140" t="s">
        <v>169</v>
      </c>
      <c r="AY158" s="18" t="s">
        <v>146</v>
      </c>
      <c r="BE158" s="141">
        <f t="shared" si="4"/>
        <v>0</v>
      </c>
      <c r="BF158" s="141">
        <f t="shared" si="5"/>
        <v>0</v>
      </c>
      <c r="BG158" s="141">
        <f t="shared" si="6"/>
        <v>0</v>
      </c>
      <c r="BH158" s="141">
        <f t="shared" si="7"/>
        <v>0</v>
      </c>
      <c r="BI158" s="141">
        <f t="shared" si="8"/>
        <v>0</v>
      </c>
      <c r="BJ158" s="18" t="s">
        <v>90</v>
      </c>
      <c r="BK158" s="141">
        <f t="shared" si="9"/>
        <v>0</v>
      </c>
      <c r="BL158" s="18" t="s">
        <v>250</v>
      </c>
      <c r="BM158" s="140" t="s">
        <v>2234</v>
      </c>
    </row>
    <row r="159" spans="2:65" s="1" customFormat="1" ht="16.5" customHeight="1">
      <c r="B159" s="34"/>
      <c r="C159" s="178" t="s">
        <v>413</v>
      </c>
      <c r="D159" s="178" t="s">
        <v>720</v>
      </c>
      <c r="E159" s="179" t="s">
        <v>2235</v>
      </c>
      <c r="F159" s="180" t="s">
        <v>2236</v>
      </c>
      <c r="G159" s="181" t="s">
        <v>381</v>
      </c>
      <c r="H159" s="182">
        <v>3</v>
      </c>
      <c r="I159" s="183"/>
      <c r="J159" s="184">
        <f t="shared" si="0"/>
        <v>0</v>
      </c>
      <c r="K159" s="180" t="s">
        <v>44</v>
      </c>
      <c r="L159" s="185"/>
      <c r="M159" s="186" t="s">
        <v>44</v>
      </c>
      <c r="N159" s="187" t="s">
        <v>53</v>
      </c>
      <c r="P159" s="138">
        <f t="shared" si="1"/>
        <v>0</v>
      </c>
      <c r="Q159" s="138">
        <v>0</v>
      </c>
      <c r="R159" s="138">
        <f t="shared" si="2"/>
        <v>0</v>
      </c>
      <c r="S159" s="138">
        <v>0</v>
      </c>
      <c r="T159" s="139">
        <f t="shared" si="3"/>
        <v>0</v>
      </c>
      <c r="AR159" s="140" t="s">
        <v>361</v>
      </c>
      <c r="AT159" s="140" t="s">
        <v>720</v>
      </c>
      <c r="AU159" s="140" t="s">
        <v>169</v>
      </c>
      <c r="AY159" s="18" t="s">
        <v>146</v>
      </c>
      <c r="BE159" s="141">
        <f t="shared" si="4"/>
        <v>0</v>
      </c>
      <c r="BF159" s="141">
        <f t="shared" si="5"/>
        <v>0</v>
      </c>
      <c r="BG159" s="141">
        <f t="shared" si="6"/>
        <v>0</v>
      </c>
      <c r="BH159" s="141">
        <f t="shared" si="7"/>
        <v>0</v>
      </c>
      <c r="BI159" s="141">
        <f t="shared" si="8"/>
        <v>0</v>
      </c>
      <c r="BJ159" s="18" t="s">
        <v>90</v>
      </c>
      <c r="BK159" s="141">
        <f t="shared" si="9"/>
        <v>0</v>
      </c>
      <c r="BL159" s="18" t="s">
        <v>250</v>
      </c>
      <c r="BM159" s="140" t="s">
        <v>2237</v>
      </c>
    </row>
    <row r="160" spans="2:65" s="1" customFormat="1" ht="16.5" customHeight="1">
      <c r="B160" s="34"/>
      <c r="C160" s="178" t="s">
        <v>418</v>
      </c>
      <c r="D160" s="178" t="s">
        <v>720</v>
      </c>
      <c r="E160" s="179" t="s">
        <v>2238</v>
      </c>
      <c r="F160" s="180" t="s">
        <v>2239</v>
      </c>
      <c r="G160" s="181" t="s">
        <v>381</v>
      </c>
      <c r="H160" s="182">
        <v>3</v>
      </c>
      <c r="I160" s="183"/>
      <c r="J160" s="184">
        <f t="shared" si="0"/>
        <v>0</v>
      </c>
      <c r="K160" s="180" t="s">
        <v>44</v>
      </c>
      <c r="L160" s="185"/>
      <c r="M160" s="186" t="s">
        <v>44</v>
      </c>
      <c r="N160" s="187" t="s">
        <v>53</v>
      </c>
      <c r="P160" s="138">
        <f t="shared" si="1"/>
        <v>0</v>
      </c>
      <c r="Q160" s="138">
        <v>0</v>
      </c>
      <c r="R160" s="138">
        <f t="shared" si="2"/>
        <v>0</v>
      </c>
      <c r="S160" s="138">
        <v>0</v>
      </c>
      <c r="T160" s="139">
        <f t="shared" si="3"/>
        <v>0</v>
      </c>
      <c r="AR160" s="140" t="s">
        <v>361</v>
      </c>
      <c r="AT160" s="140" t="s">
        <v>720</v>
      </c>
      <c r="AU160" s="140" t="s">
        <v>169</v>
      </c>
      <c r="AY160" s="18" t="s">
        <v>146</v>
      </c>
      <c r="BE160" s="141">
        <f t="shared" si="4"/>
        <v>0</v>
      </c>
      <c r="BF160" s="141">
        <f t="shared" si="5"/>
        <v>0</v>
      </c>
      <c r="BG160" s="141">
        <f t="shared" si="6"/>
        <v>0</v>
      </c>
      <c r="BH160" s="141">
        <f t="shared" si="7"/>
        <v>0</v>
      </c>
      <c r="BI160" s="141">
        <f t="shared" si="8"/>
        <v>0</v>
      </c>
      <c r="BJ160" s="18" t="s">
        <v>90</v>
      </c>
      <c r="BK160" s="141">
        <f t="shared" si="9"/>
        <v>0</v>
      </c>
      <c r="BL160" s="18" t="s">
        <v>250</v>
      </c>
      <c r="BM160" s="140" t="s">
        <v>2240</v>
      </c>
    </row>
    <row r="161" spans="2:65" s="1" customFormat="1" ht="16.5" customHeight="1">
      <c r="B161" s="34"/>
      <c r="C161" s="178" t="s">
        <v>425</v>
      </c>
      <c r="D161" s="178" t="s">
        <v>720</v>
      </c>
      <c r="E161" s="179" t="s">
        <v>2241</v>
      </c>
      <c r="F161" s="180" t="s">
        <v>2242</v>
      </c>
      <c r="G161" s="181" t="s">
        <v>381</v>
      </c>
      <c r="H161" s="182">
        <v>6</v>
      </c>
      <c r="I161" s="183"/>
      <c r="J161" s="184">
        <f t="shared" si="0"/>
        <v>0</v>
      </c>
      <c r="K161" s="180" t="s">
        <v>44</v>
      </c>
      <c r="L161" s="185"/>
      <c r="M161" s="186" t="s">
        <v>44</v>
      </c>
      <c r="N161" s="187" t="s">
        <v>53</v>
      </c>
      <c r="P161" s="138">
        <f t="shared" si="1"/>
        <v>0</v>
      </c>
      <c r="Q161" s="138">
        <v>0</v>
      </c>
      <c r="R161" s="138">
        <f t="shared" si="2"/>
        <v>0</v>
      </c>
      <c r="S161" s="138">
        <v>0</v>
      </c>
      <c r="T161" s="139">
        <f t="shared" si="3"/>
        <v>0</v>
      </c>
      <c r="AR161" s="140" t="s">
        <v>361</v>
      </c>
      <c r="AT161" s="140" t="s">
        <v>720</v>
      </c>
      <c r="AU161" s="140" t="s">
        <v>169</v>
      </c>
      <c r="AY161" s="18" t="s">
        <v>146</v>
      </c>
      <c r="BE161" s="141">
        <f t="shared" si="4"/>
        <v>0</v>
      </c>
      <c r="BF161" s="141">
        <f t="shared" si="5"/>
        <v>0</v>
      </c>
      <c r="BG161" s="141">
        <f t="shared" si="6"/>
        <v>0</v>
      </c>
      <c r="BH161" s="141">
        <f t="shared" si="7"/>
        <v>0</v>
      </c>
      <c r="BI161" s="141">
        <f t="shared" si="8"/>
        <v>0</v>
      </c>
      <c r="BJ161" s="18" t="s">
        <v>90</v>
      </c>
      <c r="BK161" s="141">
        <f t="shared" si="9"/>
        <v>0</v>
      </c>
      <c r="BL161" s="18" t="s">
        <v>250</v>
      </c>
      <c r="BM161" s="140" t="s">
        <v>2243</v>
      </c>
    </row>
    <row r="162" spans="2:65" s="1" customFormat="1" ht="16.5" customHeight="1">
      <c r="B162" s="34"/>
      <c r="C162" s="178" t="s">
        <v>432</v>
      </c>
      <c r="D162" s="178" t="s">
        <v>720</v>
      </c>
      <c r="E162" s="179" t="s">
        <v>2244</v>
      </c>
      <c r="F162" s="180" t="s">
        <v>2245</v>
      </c>
      <c r="G162" s="181" t="s">
        <v>381</v>
      </c>
      <c r="H162" s="182">
        <v>3</v>
      </c>
      <c r="I162" s="183"/>
      <c r="J162" s="184">
        <f t="shared" si="0"/>
        <v>0</v>
      </c>
      <c r="K162" s="180" t="s">
        <v>44</v>
      </c>
      <c r="L162" s="185"/>
      <c r="M162" s="186" t="s">
        <v>44</v>
      </c>
      <c r="N162" s="187" t="s">
        <v>53</v>
      </c>
      <c r="P162" s="138">
        <f t="shared" si="1"/>
        <v>0</v>
      </c>
      <c r="Q162" s="138">
        <v>0</v>
      </c>
      <c r="R162" s="138">
        <f t="shared" si="2"/>
        <v>0</v>
      </c>
      <c r="S162" s="138">
        <v>0</v>
      </c>
      <c r="T162" s="139">
        <f t="shared" si="3"/>
        <v>0</v>
      </c>
      <c r="AR162" s="140" t="s">
        <v>361</v>
      </c>
      <c r="AT162" s="140" t="s">
        <v>720</v>
      </c>
      <c r="AU162" s="140" t="s">
        <v>169</v>
      </c>
      <c r="AY162" s="18" t="s">
        <v>146</v>
      </c>
      <c r="BE162" s="141">
        <f t="shared" si="4"/>
        <v>0</v>
      </c>
      <c r="BF162" s="141">
        <f t="shared" si="5"/>
        <v>0</v>
      </c>
      <c r="BG162" s="141">
        <f t="shared" si="6"/>
        <v>0</v>
      </c>
      <c r="BH162" s="141">
        <f t="shared" si="7"/>
        <v>0</v>
      </c>
      <c r="BI162" s="141">
        <f t="shared" si="8"/>
        <v>0</v>
      </c>
      <c r="BJ162" s="18" t="s">
        <v>90</v>
      </c>
      <c r="BK162" s="141">
        <f t="shared" si="9"/>
        <v>0</v>
      </c>
      <c r="BL162" s="18" t="s">
        <v>250</v>
      </c>
      <c r="BM162" s="140" t="s">
        <v>2246</v>
      </c>
    </row>
    <row r="163" spans="2:65" s="1" customFormat="1" ht="16.5" customHeight="1">
      <c r="B163" s="34"/>
      <c r="C163" s="178" t="s">
        <v>438</v>
      </c>
      <c r="D163" s="178" t="s">
        <v>720</v>
      </c>
      <c r="E163" s="179" t="s">
        <v>2247</v>
      </c>
      <c r="F163" s="180" t="s">
        <v>2248</v>
      </c>
      <c r="G163" s="181" t="s">
        <v>381</v>
      </c>
      <c r="H163" s="182">
        <v>4</v>
      </c>
      <c r="I163" s="183"/>
      <c r="J163" s="184">
        <f t="shared" si="0"/>
        <v>0</v>
      </c>
      <c r="K163" s="180" t="s">
        <v>44</v>
      </c>
      <c r="L163" s="185"/>
      <c r="M163" s="186" t="s">
        <v>44</v>
      </c>
      <c r="N163" s="187" t="s">
        <v>53</v>
      </c>
      <c r="P163" s="138">
        <f t="shared" si="1"/>
        <v>0</v>
      </c>
      <c r="Q163" s="138">
        <v>0</v>
      </c>
      <c r="R163" s="138">
        <f t="shared" si="2"/>
        <v>0</v>
      </c>
      <c r="S163" s="138">
        <v>0</v>
      </c>
      <c r="T163" s="139">
        <f t="shared" si="3"/>
        <v>0</v>
      </c>
      <c r="AR163" s="140" t="s">
        <v>361</v>
      </c>
      <c r="AT163" s="140" t="s">
        <v>720</v>
      </c>
      <c r="AU163" s="140" t="s">
        <v>169</v>
      </c>
      <c r="AY163" s="18" t="s">
        <v>146</v>
      </c>
      <c r="BE163" s="141">
        <f t="shared" si="4"/>
        <v>0</v>
      </c>
      <c r="BF163" s="141">
        <f t="shared" si="5"/>
        <v>0</v>
      </c>
      <c r="BG163" s="141">
        <f t="shared" si="6"/>
        <v>0</v>
      </c>
      <c r="BH163" s="141">
        <f t="shared" si="7"/>
        <v>0</v>
      </c>
      <c r="BI163" s="141">
        <f t="shared" si="8"/>
        <v>0</v>
      </c>
      <c r="BJ163" s="18" t="s">
        <v>90</v>
      </c>
      <c r="BK163" s="141">
        <f t="shared" si="9"/>
        <v>0</v>
      </c>
      <c r="BL163" s="18" t="s">
        <v>250</v>
      </c>
      <c r="BM163" s="140" t="s">
        <v>2249</v>
      </c>
    </row>
    <row r="164" spans="2:65" s="1" customFormat="1" ht="16.5" customHeight="1">
      <c r="B164" s="34"/>
      <c r="C164" s="178" t="s">
        <v>29</v>
      </c>
      <c r="D164" s="178" t="s">
        <v>720</v>
      </c>
      <c r="E164" s="179" t="s">
        <v>2250</v>
      </c>
      <c r="F164" s="180" t="s">
        <v>2251</v>
      </c>
      <c r="G164" s="181" t="s">
        <v>381</v>
      </c>
      <c r="H164" s="182">
        <v>210</v>
      </c>
      <c r="I164" s="183"/>
      <c r="J164" s="184">
        <f t="shared" si="0"/>
        <v>0</v>
      </c>
      <c r="K164" s="180" t="s">
        <v>44</v>
      </c>
      <c r="L164" s="185"/>
      <c r="M164" s="186" t="s">
        <v>44</v>
      </c>
      <c r="N164" s="187" t="s">
        <v>53</v>
      </c>
      <c r="P164" s="138">
        <f t="shared" si="1"/>
        <v>0</v>
      </c>
      <c r="Q164" s="138">
        <v>0</v>
      </c>
      <c r="R164" s="138">
        <f t="shared" si="2"/>
        <v>0</v>
      </c>
      <c r="S164" s="138">
        <v>0</v>
      </c>
      <c r="T164" s="139">
        <f t="shared" si="3"/>
        <v>0</v>
      </c>
      <c r="AR164" s="140" t="s">
        <v>361</v>
      </c>
      <c r="AT164" s="140" t="s">
        <v>720</v>
      </c>
      <c r="AU164" s="140" t="s">
        <v>169</v>
      </c>
      <c r="AY164" s="18" t="s">
        <v>146</v>
      </c>
      <c r="BE164" s="141">
        <f t="shared" si="4"/>
        <v>0</v>
      </c>
      <c r="BF164" s="141">
        <f t="shared" si="5"/>
        <v>0</v>
      </c>
      <c r="BG164" s="141">
        <f t="shared" si="6"/>
        <v>0</v>
      </c>
      <c r="BH164" s="141">
        <f t="shared" si="7"/>
        <v>0</v>
      </c>
      <c r="BI164" s="141">
        <f t="shared" si="8"/>
        <v>0</v>
      </c>
      <c r="BJ164" s="18" t="s">
        <v>90</v>
      </c>
      <c r="BK164" s="141">
        <f t="shared" si="9"/>
        <v>0</v>
      </c>
      <c r="BL164" s="18" t="s">
        <v>250</v>
      </c>
      <c r="BM164" s="140" t="s">
        <v>2252</v>
      </c>
    </row>
    <row r="165" spans="2:65" s="1" customFormat="1" ht="16.5" customHeight="1">
      <c r="B165" s="34"/>
      <c r="C165" s="178" t="s">
        <v>453</v>
      </c>
      <c r="D165" s="178" t="s">
        <v>720</v>
      </c>
      <c r="E165" s="179" t="s">
        <v>2253</v>
      </c>
      <c r="F165" s="180" t="s">
        <v>2254</v>
      </c>
      <c r="G165" s="181" t="s">
        <v>381</v>
      </c>
      <c r="H165" s="182">
        <v>3</v>
      </c>
      <c r="I165" s="183"/>
      <c r="J165" s="184">
        <f t="shared" si="0"/>
        <v>0</v>
      </c>
      <c r="K165" s="180" t="s">
        <v>44</v>
      </c>
      <c r="L165" s="185"/>
      <c r="M165" s="186" t="s">
        <v>44</v>
      </c>
      <c r="N165" s="187" t="s">
        <v>53</v>
      </c>
      <c r="P165" s="138">
        <f t="shared" si="1"/>
        <v>0</v>
      </c>
      <c r="Q165" s="138">
        <v>0</v>
      </c>
      <c r="R165" s="138">
        <f t="shared" si="2"/>
        <v>0</v>
      </c>
      <c r="S165" s="138">
        <v>0</v>
      </c>
      <c r="T165" s="139">
        <f t="shared" si="3"/>
        <v>0</v>
      </c>
      <c r="AR165" s="140" t="s">
        <v>361</v>
      </c>
      <c r="AT165" s="140" t="s">
        <v>720</v>
      </c>
      <c r="AU165" s="140" t="s">
        <v>169</v>
      </c>
      <c r="AY165" s="18" t="s">
        <v>146</v>
      </c>
      <c r="BE165" s="141">
        <f t="shared" si="4"/>
        <v>0</v>
      </c>
      <c r="BF165" s="141">
        <f t="shared" si="5"/>
        <v>0</v>
      </c>
      <c r="BG165" s="141">
        <f t="shared" si="6"/>
        <v>0</v>
      </c>
      <c r="BH165" s="141">
        <f t="shared" si="7"/>
        <v>0</v>
      </c>
      <c r="BI165" s="141">
        <f t="shared" si="8"/>
        <v>0</v>
      </c>
      <c r="BJ165" s="18" t="s">
        <v>90</v>
      </c>
      <c r="BK165" s="141">
        <f t="shared" si="9"/>
        <v>0</v>
      </c>
      <c r="BL165" s="18" t="s">
        <v>250</v>
      </c>
      <c r="BM165" s="140" t="s">
        <v>2255</v>
      </c>
    </row>
    <row r="166" spans="2:65" s="1" customFormat="1" ht="16.5" customHeight="1">
      <c r="B166" s="34"/>
      <c r="C166" s="178" t="s">
        <v>467</v>
      </c>
      <c r="D166" s="178" t="s">
        <v>720</v>
      </c>
      <c r="E166" s="179" t="s">
        <v>2256</v>
      </c>
      <c r="F166" s="180" t="s">
        <v>2257</v>
      </c>
      <c r="G166" s="181" t="s">
        <v>381</v>
      </c>
      <c r="H166" s="182">
        <v>4</v>
      </c>
      <c r="I166" s="183"/>
      <c r="J166" s="184">
        <f t="shared" si="0"/>
        <v>0</v>
      </c>
      <c r="K166" s="180" t="s">
        <v>44</v>
      </c>
      <c r="L166" s="185"/>
      <c r="M166" s="186" t="s">
        <v>44</v>
      </c>
      <c r="N166" s="187" t="s">
        <v>53</v>
      </c>
      <c r="P166" s="138">
        <f t="shared" si="1"/>
        <v>0</v>
      </c>
      <c r="Q166" s="138">
        <v>0</v>
      </c>
      <c r="R166" s="138">
        <f t="shared" si="2"/>
        <v>0</v>
      </c>
      <c r="S166" s="138">
        <v>0</v>
      </c>
      <c r="T166" s="139">
        <f t="shared" si="3"/>
        <v>0</v>
      </c>
      <c r="AR166" s="140" t="s">
        <v>361</v>
      </c>
      <c r="AT166" s="140" t="s">
        <v>720</v>
      </c>
      <c r="AU166" s="140" t="s">
        <v>169</v>
      </c>
      <c r="AY166" s="18" t="s">
        <v>146</v>
      </c>
      <c r="BE166" s="141">
        <f t="shared" si="4"/>
        <v>0</v>
      </c>
      <c r="BF166" s="141">
        <f t="shared" si="5"/>
        <v>0</v>
      </c>
      <c r="BG166" s="141">
        <f t="shared" si="6"/>
        <v>0</v>
      </c>
      <c r="BH166" s="141">
        <f t="shared" si="7"/>
        <v>0</v>
      </c>
      <c r="BI166" s="141">
        <f t="shared" si="8"/>
        <v>0</v>
      </c>
      <c r="BJ166" s="18" t="s">
        <v>90</v>
      </c>
      <c r="BK166" s="141">
        <f t="shared" si="9"/>
        <v>0</v>
      </c>
      <c r="BL166" s="18" t="s">
        <v>250</v>
      </c>
      <c r="BM166" s="140" t="s">
        <v>2258</v>
      </c>
    </row>
    <row r="167" spans="2:65" s="1" customFormat="1" ht="16.5" customHeight="1">
      <c r="B167" s="34"/>
      <c r="C167" s="178" t="s">
        <v>479</v>
      </c>
      <c r="D167" s="178" t="s">
        <v>720</v>
      </c>
      <c r="E167" s="179" t="s">
        <v>2259</v>
      </c>
      <c r="F167" s="180" t="s">
        <v>2260</v>
      </c>
      <c r="G167" s="181" t="s">
        <v>381</v>
      </c>
      <c r="H167" s="182">
        <v>20</v>
      </c>
      <c r="I167" s="183"/>
      <c r="J167" s="184">
        <f t="shared" si="0"/>
        <v>0</v>
      </c>
      <c r="K167" s="180" t="s">
        <v>44</v>
      </c>
      <c r="L167" s="185"/>
      <c r="M167" s="186" t="s">
        <v>44</v>
      </c>
      <c r="N167" s="187" t="s">
        <v>53</v>
      </c>
      <c r="P167" s="138">
        <f t="shared" si="1"/>
        <v>0</v>
      </c>
      <c r="Q167" s="138">
        <v>0</v>
      </c>
      <c r="R167" s="138">
        <f t="shared" si="2"/>
        <v>0</v>
      </c>
      <c r="S167" s="138">
        <v>0</v>
      </c>
      <c r="T167" s="139">
        <f t="shared" si="3"/>
        <v>0</v>
      </c>
      <c r="AR167" s="140" t="s">
        <v>361</v>
      </c>
      <c r="AT167" s="140" t="s">
        <v>720</v>
      </c>
      <c r="AU167" s="140" t="s">
        <v>169</v>
      </c>
      <c r="AY167" s="18" t="s">
        <v>146</v>
      </c>
      <c r="BE167" s="141">
        <f t="shared" si="4"/>
        <v>0</v>
      </c>
      <c r="BF167" s="141">
        <f t="shared" si="5"/>
        <v>0</v>
      </c>
      <c r="BG167" s="141">
        <f t="shared" si="6"/>
        <v>0</v>
      </c>
      <c r="BH167" s="141">
        <f t="shared" si="7"/>
        <v>0</v>
      </c>
      <c r="BI167" s="141">
        <f t="shared" si="8"/>
        <v>0</v>
      </c>
      <c r="BJ167" s="18" t="s">
        <v>90</v>
      </c>
      <c r="BK167" s="141">
        <f t="shared" si="9"/>
        <v>0</v>
      </c>
      <c r="BL167" s="18" t="s">
        <v>250</v>
      </c>
      <c r="BM167" s="140" t="s">
        <v>2261</v>
      </c>
    </row>
    <row r="168" spans="2:65" s="1" customFormat="1" ht="16.5" customHeight="1">
      <c r="B168" s="34"/>
      <c r="C168" s="178" t="s">
        <v>487</v>
      </c>
      <c r="D168" s="178" t="s">
        <v>720</v>
      </c>
      <c r="E168" s="179" t="s">
        <v>2262</v>
      </c>
      <c r="F168" s="180" t="s">
        <v>2263</v>
      </c>
      <c r="G168" s="181" t="s">
        <v>381</v>
      </c>
      <c r="H168" s="182">
        <v>6</v>
      </c>
      <c r="I168" s="183"/>
      <c r="J168" s="184">
        <f t="shared" si="0"/>
        <v>0</v>
      </c>
      <c r="K168" s="180" t="s">
        <v>44</v>
      </c>
      <c r="L168" s="185"/>
      <c r="M168" s="186" t="s">
        <v>44</v>
      </c>
      <c r="N168" s="187" t="s">
        <v>53</v>
      </c>
      <c r="P168" s="138">
        <f t="shared" si="1"/>
        <v>0</v>
      </c>
      <c r="Q168" s="138">
        <v>0</v>
      </c>
      <c r="R168" s="138">
        <f t="shared" si="2"/>
        <v>0</v>
      </c>
      <c r="S168" s="138">
        <v>0</v>
      </c>
      <c r="T168" s="139">
        <f t="shared" si="3"/>
        <v>0</v>
      </c>
      <c r="AR168" s="140" t="s">
        <v>361</v>
      </c>
      <c r="AT168" s="140" t="s">
        <v>720</v>
      </c>
      <c r="AU168" s="140" t="s">
        <v>169</v>
      </c>
      <c r="AY168" s="18" t="s">
        <v>146</v>
      </c>
      <c r="BE168" s="141">
        <f t="shared" si="4"/>
        <v>0</v>
      </c>
      <c r="BF168" s="141">
        <f t="shared" si="5"/>
        <v>0</v>
      </c>
      <c r="BG168" s="141">
        <f t="shared" si="6"/>
        <v>0</v>
      </c>
      <c r="BH168" s="141">
        <f t="shared" si="7"/>
        <v>0</v>
      </c>
      <c r="BI168" s="141">
        <f t="shared" si="8"/>
        <v>0</v>
      </c>
      <c r="BJ168" s="18" t="s">
        <v>90</v>
      </c>
      <c r="BK168" s="141">
        <f t="shared" si="9"/>
        <v>0</v>
      </c>
      <c r="BL168" s="18" t="s">
        <v>250</v>
      </c>
      <c r="BM168" s="140" t="s">
        <v>2264</v>
      </c>
    </row>
    <row r="169" spans="2:65" s="1" customFormat="1" ht="16.5" customHeight="1">
      <c r="B169" s="34"/>
      <c r="C169" s="178" t="s">
        <v>494</v>
      </c>
      <c r="D169" s="178" t="s">
        <v>720</v>
      </c>
      <c r="E169" s="179" t="s">
        <v>2265</v>
      </c>
      <c r="F169" s="180" t="s">
        <v>2266</v>
      </c>
      <c r="G169" s="181" t="s">
        <v>381</v>
      </c>
      <c r="H169" s="182">
        <v>3</v>
      </c>
      <c r="I169" s="183"/>
      <c r="J169" s="184">
        <f t="shared" si="0"/>
        <v>0</v>
      </c>
      <c r="K169" s="180" t="s">
        <v>44</v>
      </c>
      <c r="L169" s="185"/>
      <c r="M169" s="186" t="s">
        <v>44</v>
      </c>
      <c r="N169" s="187" t="s">
        <v>53</v>
      </c>
      <c r="P169" s="138">
        <f t="shared" si="1"/>
        <v>0</v>
      </c>
      <c r="Q169" s="138">
        <v>0</v>
      </c>
      <c r="R169" s="138">
        <f t="shared" si="2"/>
        <v>0</v>
      </c>
      <c r="S169" s="138">
        <v>0</v>
      </c>
      <c r="T169" s="139">
        <f t="shared" si="3"/>
        <v>0</v>
      </c>
      <c r="AR169" s="140" t="s">
        <v>361</v>
      </c>
      <c r="AT169" s="140" t="s">
        <v>720</v>
      </c>
      <c r="AU169" s="140" t="s">
        <v>169</v>
      </c>
      <c r="AY169" s="18" t="s">
        <v>146</v>
      </c>
      <c r="BE169" s="141">
        <f t="shared" si="4"/>
        <v>0</v>
      </c>
      <c r="BF169" s="141">
        <f t="shared" si="5"/>
        <v>0</v>
      </c>
      <c r="BG169" s="141">
        <f t="shared" si="6"/>
        <v>0</v>
      </c>
      <c r="BH169" s="141">
        <f t="shared" si="7"/>
        <v>0</v>
      </c>
      <c r="BI169" s="141">
        <f t="shared" si="8"/>
        <v>0</v>
      </c>
      <c r="BJ169" s="18" t="s">
        <v>90</v>
      </c>
      <c r="BK169" s="141">
        <f t="shared" si="9"/>
        <v>0</v>
      </c>
      <c r="BL169" s="18" t="s">
        <v>250</v>
      </c>
      <c r="BM169" s="140" t="s">
        <v>2267</v>
      </c>
    </row>
    <row r="170" spans="2:65" s="1" customFormat="1" ht="16.5" customHeight="1">
      <c r="B170" s="34"/>
      <c r="C170" s="178" t="s">
        <v>501</v>
      </c>
      <c r="D170" s="178" t="s">
        <v>720</v>
      </c>
      <c r="E170" s="179" t="s">
        <v>2268</v>
      </c>
      <c r="F170" s="180" t="s">
        <v>2269</v>
      </c>
      <c r="G170" s="181" t="s">
        <v>381</v>
      </c>
      <c r="H170" s="182">
        <v>3</v>
      </c>
      <c r="I170" s="183"/>
      <c r="J170" s="184">
        <f t="shared" si="0"/>
        <v>0</v>
      </c>
      <c r="K170" s="180" t="s">
        <v>44</v>
      </c>
      <c r="L170" s="185"/>
      <c r="M170" s="186" t="s">
        <v>44</v>
      </c>
      <c r="N170" s="187" t="s">
        <v>53</v>
      </c>
      <c r="P170" s="138">
        <f t="shared" si="1"/>
        <v>0</v>
      </c>
      <c r="Q170" s="138">
        <v>0</v>
      </c>
      <c r="R170" s="138">
        <f t="shared" si="2"/>
        <v>0</v>
      </c>
      <c r="S170" s="138">
        <v>0</v>
      </c>
      <c r="T170" s="139">
        <f t="shared" si="3"/>
        <v>0</v>
      </c>
      <c r="AR170" s="140" t="s">
        <v>361</v>
      </c>
      <c r="AT170" s="140" t="s">
        <v>720</v>
      </c>
      <c r="AU170" s="140" t="s">
        <v>169</v>
      </c>
      <c r="AY170" s="18" t="s">
        <v>146</v>
      </c>
      <c r="BE170" s="141">
        <f t="shared" si="4"/>
        <v>0</v>
      </c>
      <c r="BF170" s="141">
        <f t="shared" si="5"/>
        <v>0</v>
      </c>
      <c r="BG170" s="141">
        <f t="shared" si="6"/>
        <v>0</v>
      </c>
      <c r="BH170" s="141">
        <f t="shared" si="7"/>
        <v>0</v>
      </c>
      <c r="BI170" s="141">
        <f t="shared" si="8"/>
        <v>0</v>
      </c>
      <c r="BJ170" s="18" t="s">
        <v>90</v>
      </c>
      <c r="BK170" s="141">
        <f t="shared" si="9"/>
        <v>0</v>
      </c>
      <c r="BL170" s="18" t="s">
        <v>250</v>
      </c>
      <c r="BM170" s="140" t="s">
        <v>2270</v>
      </c>
    </row>
    <row r="171" spans="2:65" s="1" customFormat="1" ht="16.5" customHeight="1">
      <c r="B171" s="34"/>
      <c r="C171" s="178" t="s">
        <v>508</v>
      </c>
      <c r="D171" s="178" t="s">
        <v>720</v>
      </c>
      <c r="E171" s="179" t="s">
        <v>2271</v>
      </c>
      <c r="F171" s="180" t="s">
        <v>2272</v>
      </c>
      <c r="G171" s="181" t="s">
        <v>381</v>
      </c>
      <c r="H171" s="182">
        <v>1</v>
      </c>
      <c r="I171" s="183"/>
      <c r="J171" s="184">
        <f t="shared" si="0"/>
        <v>0</v>
      </c>
      <c r="K171" s="180" t="s">
        <v>44</v>
      </c>
      <c r="L171" s="185"/>
      <c r="M171" s="186" t="s">
        <v>44</v>
      </c>
      <c r="N171" s="187" t="s">
        <v>53</v>
      </c>
      <c r="P171" s="138">
        <f t="shared" si="1"/>
        <v>0</v>
      </c>
      <c r="Q171" s="138">
        <v>0</v>
      </c>
      <c r="R171" s="138">
        <f t="shared" si="2"/>
        <v>0</v>
      </c>
      <c r="S171" s="138">
        <v>0</v>
      </c>
      <c r="T171" s="139">
        <f t="shared" si="3"/>
        <v>0</v>
      </c>
      <c r="AR171" s="140" t="s">
        <v>361</v>
      </c>
      <c r="AT171" s="140" t="s">
        <v>720</v>
      </c>
      <c r="AU171" s="140" t="s">
        <v>169</v>
      </c>
      <c r="AY171" s="18" t="s">
        <v>146</v>
      </c>
      <c r="BE171" s="141">
        <f t="shared" si="4"/>
        <v>0</v>
      </c>
      <c r="BF171" s="141">
        <f t="shared" si="5"/>
        <v>0</v>
      </c>
      <c r="BG171" s="141">
        <f t="shared" si="6"/>
        <v>0</v>
      </c>
      <c r="BH171" s="141">
        <f t="shared" si="7"/>
        <v>0</v>
      </c>
      <c r="BI171" s="141">
        <f t="shared" si="8"/>
        <v>0</v>
      </c>
      <c r="BJ171" s="18" t="s">
        <v>90</v>
      </c>
      <c r="BK171" s="141">
        <f t="shared" si="9"/>
        <v>0</v>
      </c>
      <c r="BL171" s="18" t="s">
        <v>250</v>
      </c>
      <c r="BM171" s="140" t="s">
        <v>2273</v>
      </c>
    </row>
    <row r="172" spans="2:65" s="1" customFormat="1" ht="16.5" customHeight="1">
      <c r="B172" s="34"/>
      <c r="C172" s="178" t="s">
        <v>514</v>
      </c>
      <c r="D172" s="178" t="s">
        <v>720</v>
      </c>
      <c r="E172" s="179" t="s">
        <v>2274</v>
      </c>
      <c r="F172" s="180" t="s">
        <v>2275</v>
      </c>
      <c r="G172" s="181" t="s">
        <v>381</v>
      </c>
      <c r="H172" s="182">
        <v>3</v>
      </c>
      <c r="I172" s="183"/>
      <c r="J172" s="184">
        <f t="shared" si="0"/>
        <v>0</v>
      </c>
      <c r="K172" s="180" t="s">
        <v>44</v>
      </c>
      <c r="L172" s="185"/>
      <c r="M172" s="186" t="s">
        <v>44</v>
      </c>
      <c r="N172" s="187" t="s">
        <v>53</v>
      </c>
      <c r="P172" s="138">
        <f t="shared" si="1"/>
        <v>0</v>
      </c>
      <c r="Q172" s="138">
        <v>0</v>
      </c>
      <c r="R172" s="138">
        <f t="shared" si="2"/>
        <v>0</v>
      </c>
      <c r="S172" s="138">
        <v>0</v>
      </c>
      <c r="T172" s="139">
        <f t="shared" si="3"/>
        <v>0</v>
      </c>
      <c r="AR172" s="140" t="s">
        <v>361</v>
      </c>
      <c r="AT172" s="140" t="s">
        <v>720</v>
      </c>
      <c r="AU172" s="140" t="s">
        <v>169</v>
      </c>
      <c r="AY172" s="18" t="s">
        <v>146</v>
      </c>
      <c r="BE172" s="141">
        <f t="shared" si="4"/>
        <v>0</v>
      </c>
      <c r="BF172" s="141">
        <f t="shared" si="5"/>
        <v>0</v>
      </c>
      <c r="BG172" s="141">
        <f t="shared" si="6"/>
        <v>0</v>
      </c>
      <c r="BH172" s="141">
        <f t="shared" si="7"/>
        <v>0</v>
      </c>
      <c r="BI172" s="141">
        <f t="shared" si="8"/>
        <v>0</v>
      </c>
      <c r="BJ172" s="18" t="s">
        <v>90</v>
      </c>
      <c r="BK172" s="141">
        <f t="shared" si="9"/>
        <v>0</v>
      </c>
      <c r="BL172" s="18" t="s">
        <v>250</v>
      </c>
      <c r="BM172" s="140" t="s">
        <v>2276</v>
      </c>
    </row>
    <row r="173" spans="2:65" s="11" customFormat="1" ht="20.85" customHeight="1">
      <c r="B173" s="117"/>
      <c r="D173" s="118" t="s">
        <v>81</v>
      </c>
      <c r="E173" s="127" t="s">
        <v>2277</v>
      </c>
      <c r="F173" s="127" t="s">
        <v>2278</v>
      </c>
      <c r="I173" s="120"/>
      <c r="J173" s="128">
        <f>BK173</f>
        <v>0</v>
      </c>
      <c r="L173" s="117"/>
      <c r="M173" s="122"/>
      <c r="P173" s="123">
        <f>SUM(P174:P176)</f>
        <v>0</v>
      </c>
      <c r="R173" s="123">
        <f>SUM(R174:R176)</f>
        <v>0</v>
      </c>
      <c r="T173" s="124">
        <f>SUM(T174:T176)</f>
        <v>0</v>
      </c>
      <c r="AR173" s="118" t="s">
        <v>153</v>
      </c>
      <c r="AT173" s="125" t="s">
        <v>81</v>
      </c>
      <c r="AU173" s="125" t="s">
        <v>92</v>
      </c>
      <c r="AY173" s="118" t="s">
        <v>146</v>
      </c>
      <c r="BK173" s="126">
        <f>SUM(BK174:BK176)</f>
        <v>0</v>
      </c>
    </row>
    <row r="174" spans="2:65" s="1" customFormat="1" ht="16.5" customHeight="1">
      <c r="B174" s="34"/>
      <c r="C174" s="129" t="s">
        <v>520</v>
      </c>
      <c r="D174" s="129" t="s">
        <v>148</v>
      </c>
      <c r="E174" s="130" t="s">
        <v>2279</v>
      </c>
      <c r="F174" s="131" t="s">
        <v>2280</v>
      </c>
      <c r="G174" s="132" t="s">
        <v>381</v>
      </c>
      <c r="H174" s="133">
        <v>1</v>
      </c>
      <c r="I174" s="134"/>
      <c r="J174" s="135">
        <f>ROUND(I174*H174,2)</f>
        <v>0</v>
      </c>
      <c r="K174" s="131" t="s">
        <v>152</v>
      </c>
      <c r="L174" s="34"/>
      <c r="M174" s="136" t="s">
        <v>44</v>
      </c>
      <c r="N174" s="137" t="s">
        <v>53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250</v>
      </c>
      <c r="AT174" s="140" t="s">
        <v>148</v>
      </c>
      <c r="AU174" s="140" t="s">
        <v>169</v>
      </c>
      <c r="AY174" s="18" t="s">
        <v>146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8" t="s">
        <v>90</v>
      </c>
      <c r="BK174" s="141">
        <f>ROUND(I174*H174,2)</f>
        <v>0</v>
      </c>
      <c r="BL174" s="18" t="s">
        <v>250</v>
      </c>
      <c r="BM174" s="140" t="s">
        <v>2281</v>
      </c>
    </row>
    <row r="175" spans="2:65" s="1" customFormat="1" ht="11.25">
      <c r="B175" s="34"/>
      <c r="D175" s="142" t="s">
        <v>155</v>
      </c>
      <c r="F175" s="143" t="s">
        <v>2282</v>
      </c>
      <c r="I175" s="144"/>
      <c r="L175" s="34"/>
      <c r="M175" s="145"/>
      <c r="T175" s="55"/>
      <c r="AT175" s="18" t="s">
        <v>155</v>
      </c>
      <c r="AU175" s="18" t="s">
        <v>169</v>
      </c>
    </row>
    <row r="176" spans="2:65" s="1" customFormat="1" ht="16.5" customHeight="1">
      <c r="B176" s="34"/>
      <c r="C176" s="129" t="s">
        <v>525</v>
      </c>
      <c r="D176" s="129" t="s">
        <v>148</v>
      </c>
      <c r="E176" s="130" t="s">
        <v>2283</v>
      </c>
      <c r="F176" s="131" t="s">
        <v>2284</v>
      </c>
      <c r="G176" s="132" t="s">
        <v>390</v>
      </c>
      <c r="H176" s="133">
        <v>1</v>
      </c>
      <c r="I176" s="134"/>
      <c r="J176" s="135">
        <f>ROUND(I176*H176,2)</f>
        <v>0</v>
      </c>
      <c r="K176" s="131" t="s">
        <v>44</v>
      </c>
      <c r="L176" s="34"/>
      <c r="M176" s="136" t="s">
        <v>44</v>
      </c>
      <c r="N176" s="137" t="s">
        <v>53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250</v>
      </c>
      <c r="AT176" s="140" t="s">
        <v>148</v>
      </c>
      <c r="AU176" s="140" t="s">
        <v>169</v>
      </c>
      <c r="AY176" s="18" t="s">
        <v>146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8" t="s">
        <v>90</v>
      </c>
      <c r="BK176" s="141">
        <f>ROUND(I176*H176,2)</f>
        <v>0</v>
      </c>
      <c r="BL176" s="18" t="s">
        <v>250</v>
      </c>
      <c r="BM176" s="140" t="s">
        <v>2285</v>
      </c>
    </row>
    <row r="177" spans="2:65" s="11" customFormat="1" ht="20.85" customHeight="1">
      <c r="B177" s="117"/>
      <c r="D177" s="118" t="s">
        <v>81</v>
      </c>
      <c r="E177" s="127" t="s">
        <v>2286</v>
      </c>
      <c r="F177" s="127" t="s">
        <v>2287</v>
      </c>
      <c r="I177" s="120"/>
      <c r="J177" s="128">
        <f>BK177</f>
        <v>0</v>
      </c>
      <c r="L177" s="117"/>
      <c r="M177" s="122"/>
      <c r="P177" s="123">
        <f>SUM(P178:P226)</f>
        <v>0</v>
      </c>
      <c r="R177" s="123">
        <f>SUM(R178:R226)</f>
        <v>0</v>
      </c>
      <c r="T177" s="124">
        <f>SUM(T178:T226)</f>
        <v>0</v>
      </c>
      <c r="AR177" s="118" t="s">
        <v>153</v>
      </c>
      <c r="AT177" s="125" t="s">
        <v>81</v>
      </c>
      <c r="AU177" s="125" t="s">
        <v>92</v>
      </c>
      <c r="AY177" s="118" t="s">
        <v>146</v>
      </c>
      <c r="BK177" s="126">
        <f>SUM(BK178:BK226)</f>
        <v>0</v>
      </c>
    </row>
    <row r="178" spans="2:65" s="1" customFormat="1" ht="21.75" customHeight="1">
      <c r="B178" s="34"/>
      <c r="C178" s="129" t="s">
        <v>531</v>
      </c>
      <c r="D178" s="129" t="s">
        <v>148</v>
      </c>
      <c r="E178" s="130" t="s">
        <v>2288</v>
      </c>
      <c r="F178" s="131" t="s">
        <v>2289</v>
      </c>
      <c r="G178" s="132" t="s">
        <v>381</v>
      </c>
      <c r="H178" s="133">
        <v>1</v>
      </c>
      <c r="I178" s="134"/>
      <c r="J178" s="135">
        <f>ROUND(I178*H178,2)</f>
        <v>0</v>
      </c>
      <c r="K178" s="131" t="s">
        <v>152</v>
      </c>
      <c r="L178" s="34"/>
      <c r="M178" s="136" t="s">
        <v>44</v>
      </c>
      <c r="N178" s="137" t="s">
        <v>53</v>
      </c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250</v>
      </c>
      <c r="AT178" s="140" t="s">
        <v>148</v>
      </c>
      <c r="AU178" s="140" t="s">
        <v>169</v>
      </c>
      <c r="AY178" s="18" t="s">
        <v>146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8" t="s">
        <v>90</v>
      </c>
      <c r="BK178" s="141">
        <f>ROUND(I178*H178,2)</f>
        <v>0</v>
      </c>
      <c r="BL178" s="18" t="s">
        <v>250</v>
      </c>
      <c r="BM178" s="140" t="s">
        <v>2290</v>
      </c>
    </row>
    <row r="179" spans="2:65" s="1" customFormat="1" ht="11.25">
      <c r="B179" s="34"/>
      <c r="D179" s="142" t="s">
        <v>155</v>
      </c>
      <c r="F179" s="143" t="s">
        <v>2291</v>
      </c>
      <c r="I179" s="144"/>
      <c r="L179" s="34"/>
      <c r="M179" s="145"/>
      <c r="T179" s="55"/>
      <c r="AT179" s="18" t="s">
        <v>155</v>
      </c>
      <c r="AU179" s="18" t="s">
        <v>169</v>
      </c>
    </row>
    <row r="180" spans="2:65" s="1" customFormat="1" ht="16.5" customHeight="1">
      <c r="B180" s="34"/>
      <c r="C180" s="129" t="s">
        <v>539</v>
      </c>
      <c r="D180" s="129" t="s">
        <v>148</v>
      </c>
      <c r="E180" s="130" t="s">
        <v>2292</v>
      </c>
      <c r="F180" s="131" t="s">
        <v>2293</v>
      </c>
      <c r="G180" s="132" t="s">
        <v>381</v>
      </c>
      <c r="H180" s="133">
        <v>1</v>
      </c>
      <c r="I180" s="134"/>
      <c r="J180" s="135">
        <f>ROUND(I180*H180,2)</f>
        <v>0</v>
      </c>
      <c r="K180" s="131" t="s">
        <v>44</v>
      </c>
      <c r="L180" s="34"/>
      <c r="M180" s="136" t="s">
        <v>44</v>
      </c>
      <c r="N180" s="137" t="s">
        <v>53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250</v>
      </c>
      <c r="AT180" s="140" t="s">
        <v>148</v>
      </c>
      <c r="AU180" s="140" t="s">
        <v>169</v>
      </c>
      <c r="AY180" s="18" t="s">
        <v>146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8" t="s">
        <v>90</v>
      </c>
      <c r="BK180" s="141">
        <f>ROUND(I180*H180,2)</f>
        <v>0</v>
      </c>
      <c r="BL180" s="18" t="s">
        <v>250</v>
      </c>
      <c r="BM180" s="140" t="s">
        <v>2294</v>
      </c>
    </row>
    <row r="181" spans="2:65" s="1" customFormat="1" ht="16.5" customHeight="1">
      <c r="B181" s="34"/>
      <c r="C181" s="129" t="s">
        <v>545</v>
      </c>
      <c r="D181" s="129" t="s">
        <v>148</v>
      </c>
      <c r="E181" s="130" t="s">
        <v>2295</v>
      </c>
      <c r="F181" s="131" t="s">
        <v>2296</v>
      </c>
      <c r="G181" s="132" t="s">
        <v>192</v>
      </c>
      <c r="H181" s="133">
        <v>335</v>
      </c>
      <c r="I181" s="134"/>
      <c r="J181" s="135">
        <f>ROUND(I181*H181,2)</f>
        <v>0</v>
      </c>
      <c r="K181" s="131" t="s">
        <v>44</v>
      </c>
      <c r="L181" s="34"/>
      <c r="M181" s="136" t="s">
        <v>44</v>
      </c>
      <c r="N181" s="137" t="s">
        <v>53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250</v>
      </c>
      <c r="AT181" s="140" t="s">
        <v>148</v>
      </c>
      <c r="AU181" s="140" t="s">
        <v>169</v>
      </c>
      <c r="AY181" s="18" t="s">
        <v>146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90</v>
      </c>
      <c r="BK181" s="141">
        <f>ROUND(I181*H181,2)</f>
        <v>0</v>
      </c>
      <c r="BL181" s="18" t="s">
        <v>250</v>
      </c>
      <c r="BM181" s="140" t="s">
        <v>2297</v>
      </c>
    </row>
    <row r="182" spans="2:65" s="1" customFormat="1" ht="16.5" customHeight="1">
      <c r="B182" s="34"/>
      <c r="C182" s="129" t="s">
        <v>552</v>
      </c>
      <c r="D182" s="129" t="s">
        <v>148</v>
      </c>
      <c r="E182" s="130" t="s">
        <v>2298</v>
      </c>
      <c r="F182" s="131" t="s">
        <v>2299</v>
      </c>
      <c r="G182" s="132" t="s">
        <v>192</v>
      </c>
      <c r="H182" s="133">
        <v>325</v>
      </c>
      <c r="I182" s="134"/>
      <c r="J182" s="135">
        <f>ROUND(I182*H182,2)</f>
        <v>0</v>
      </c>
      <c r="K182" s="131" t="s">
        <v>44</v>
      </c>
      <c r="L182" s="34"/>
      <c r="M182" s="136" t="s">
        <v>44</v>
      </c>
      <c r="N182" s="137" t="s">
        <v>53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250</v>
      </c>
      <c r="AT182" s="140" t="s">
        <v>148</v>
      </c>
      <c r="AU182" s="140" t="s">
        <v>169</v>
      </c>
      <c r="AY182" s="18" t="s">
        <v>146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90</v>
      </c>
      <c r="BK182" s="141">
        <f>ROUND(I182*H182,2)</f>
        <v>0</v>
      </c>
      <c r="BL182" s="18" t="s">
        <v>250</v>
      </c>
      <c r="BM182" s="140" t="s">
        <v>2300</v>
      </c>
    </row>
    <row r="183" spans="2:65" s="1" customFormat="1" ht="24.2" customHeight="1">
      <c r="B183" s="34"/>
      <c r="C183" s="129" t="s">
        <v>560</v>
      </c>
      <c r="D183" s="129" t="s">
        <v>148</v>
      </c>
      <c r="E183" s="130" t="s">
        <v>2301</v>
      </c>
      <c r="F183" s="131" t="s">
        <v>2302</v>
      </c>
      <c r="G183" s="132" t="s">
        <v>192</v>
      </c>
      <c r="H183" s="133">
        <v>22</v>
      </c>
      <c r="I183" s="134"/>
      <c r="J183" s="135">
        <f>ROUND(I183*H183,2)</f>
        <v>0</v>
      </c>
      <c r="K183" s="131" t="s">
        <v>152</v>
      </c>
      <c r="L183" s="34"/>
      <c r="M183" s="136" t="s">
        <v>44</v>
      </c>
      <c r="N183" s="137" t="s">
        <v>53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AR183" s="140" t="s">
        <v>250</v>
      </c>
      <c r="AT183" s="140" t="s">
        <v>148</v>
      </c>
      <c r="AU183" s="140" t="s">
        <v>169</v>
      </c>
      <c r="AY183" s="18" t="s">
        <v>146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8" t="s">
        <v>90</v>
      </c>
      <c r="BK183" s="141">
        <f>ROUND(I183*H183,2)</f>
        <v>0</v>
      </c>
      <c r="BL183" s="18" t="s">
        <v>250</v>
      </c>
      <c r="BM183" s="140" t="s">
        <v>2303</v>
      </c>
    </row>
    <row r="184" spans="2:65" s="1" customFormat="1" ht="11.25">
      <c r="B184" s="34"/>
      <c r="D184" s="142" t="s">
        <v>155</v>
      </c>
      <c r="F184" s="143" t="s">
        <v>2304</v>
      </c>
      <c r="I184" s="144"/>
      <c r="L184" s="34"/>
      <c r="M184" s="145"/>
      <c r="T184" s="55"/>
      <c r="AT184" s="18" t="s">
        <v>155</v>
      </c>
      <c r="AU184" s="18" t="s">
        <v>169</v>
      </c>
    </row>
    <row r="185" spans="2:65" s="1" customFormat="1" ht="24.2" customHeight="1">
      <c r="B185" s="34"/>
      <c r="C185" s="129" t="s">
        <v>578</v>
      </c>
      <c r="D185" s="129" t="s">
        <v>148</v>
      </c>
      <c r="E185" s="130" t="s">
        <v>2305</v>
      </c>
      <c r="F185" s="131" t="s">
        <v>2306</v>
      </c>
      <c r="G185" s="132" t="s">
        <v>192</v>
      </c>
      <c r="H185" s="133">
        <v>90</v>
      </c>
      <c r="I185" s="134"/>
      <c r="J185" s="135">
        <f>ROUND(I185*H185,2)</f>
        <v>0</v>
      </c>
      <c r="K185" s="131" t="s">
        <v>152</v>
      </c>
      <c r="L185" s="34"/>
      <c r="M185" s="136" t="s">
        <v>44</v>
      </c>
      <c r="N185" s="137" t="s">
        <v>53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250</v>
      </c>
      <c r="AT185" s="140" t="s">
        <v>148</v>
      </c>
      <c r="AU185" s="140" t="s">
        <v>169</v>
      </c>
      <c r="AY185" s="18" t="s">
        <v>146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8" t="s">
        <v>90</v>
      </c>
      <c r="BK185" s="141">
        <f>ROUND(I185*H185,2)</f>
        <v>0</v>
      </c>
      <c r="BL185" s="18" t="s">
        <v>250</v>
      </c>
      <c r="BM185" s="140" t="s">
        <v>2307</v>
      </c>
    </row>
    <row r="186" spans="2:65" s="1" customFormat="1" ht="11.25">
      <c r="B186" s="34"/>
      <c r="D186" s="142" t="s">
        <v>155</v>
      </c>
      <c r="F186" s="143" t="s">
        <v>2308</v>
      </c>
      <c r="I186" s="144"/>
      <c r="L186" s="34"/>
      <c r="M186" s="145"/>
      <c r="T186" s="55"/>
      <c r="AT186" s="18" t="s">
        <v>155</v>
      </c>
      <c r="AU186" s="18" t="s">
        <v>169</v>
      </c>
    </row>
    <row r="187" spans="2:65" s="13" customFormat="1" ht="11.25">
      <c r="B187" s="154"/>
      <c r="D187" s="146" t="s">
        <v>159</v>
      </c>
      <c r="E187" s="155" t="s">
        <v>44</v>
      </c>
      <c r="F187" s="156" t="s">
        <v>2309</v>
      </c>
      <c r="H187" s="157">
        <v>45</v>
      </c>
      <c r="I187" s="158"/>
      <c r="L187" s="154"/>
      <c r="M187" s="159"/>
      <c r="T187" s="160"/>
      <c r="AT187" s="155" t="s">
        <v>159</v>
      </c>
      <c r="AU187" s="155" t="s">
        <v>169</v>
      </c>
      <c r="AV187" s="13" t="s">
        <v>92</v>
      </c>
      <c r="AW187" s="13" t="s">
        <v>42</v>
      </c>
      <c r="AX187" s="13" t="s">
        <v>82</v>
      </c>
      <c r="AY187" s="155" t="s">
        <v>146</v>
      </c>
    </row>
    <row r="188" spans="2:65" s="13" customFormat="1" ht="11.25">
      <c r="B188" s="154"/>
      <c r="D188" s="146" t="s">
        <v>159</v>
      </c>
      <c r="E188" s="155" t="s">
        <v>44</v>
      </c>
      <c r="F188" s="156" t="s">
        <v>2310</v>
      </c>
      <c r="H188" s="157">
        <v>10</v>
      </c>
      <c r="I188" s="158"/>
      <c r="L188" s="154"/>
      <c r="M188" s="159"/>
      <c r="T188" s="160"/>
      <c r="AT188" s="155" t="s">
        <v>159</v>
      </c>
      <c r="AU188" s="155" t="s">
        <v>169</v>
      </c>
      <c r="AV188" s="13" t="s">
        <v>92</v>
      </c>
      <c r="AW188" s="13" t="s">
        <v>42</v>
      </c>
      <c r="AX188" s="13" t="s">
        <v>82</v>
      </c>
      <c r="AY188" s="155" t="s">
        <v>146</v>
      </c>
    </row>
    <row r="189" spans="2:65" s="13" customFormat="1" ht="11.25">
      <c r="B189" s="154"/>
      <c r="D189" s="146" t="s">
        <v>159</v>
      </c>
      <c r="E189" s="155" t="s">
        <v>44</v>
      </c>
      <c r="F189" s="156" t="s">
        <v>2311</v>
      </c>
      <c r="H189" s="157">
        <v>35</v>
      </c>
      <c r="I189" s="158"/>
      <c r="L189" s="154"/>
      <c r="M189" s="159"/>
      <c r="T189" s="160"/>
      <c r="AT189" s="155" t="s">
        <v>159</v>
      </c>
      <c r="AU189" s="155" t="s">
        <v>169</v>
      </c>
      <c r="AV189" s="13" t="s">
        <v>92</v>
      </c>
      <c r="AW189" s="13" t="s">
        <v>42</v>
      </c>
      <c r="AX189" s="13" t="s">
        <v>82</v>
      </c>
      <c r="AY189" s="155" t="s">
        <v>146</v>
      </c>
    </row>
    <row r="190" spans="2:65" s="14" customFormat="1" ht="11.25">
      <c r="B190" s="161"/>
      <c r="D190" s="146" t="s">
        <v>159</v>
      </c>
      <c r="E190" s="162" t="s">
        <v>44</v>
      </c>
      <c r="F190" s="163" t="s">
        <v>281</v>
      </c>
      <c r="H190" s="164">
        <v>90</v>
      </c>
      <c r="I190" s="165"/>
      <c r="L190" s="161"/>
      <c r="M190" s="166"/>
      <c r="T190" s="167"/>
      <c r="AT190" s="162" t="s">
        <v>159</v>
      </c>
      <c r="AU190" s="162" t="s">
        <v>169</v>
      </c>
      <c r="AV190" s="14" t="s">
        <v>153</v>
      </c>
      <c r="AW190" s="14" t="s">
        <v>42</v>
      </c>
      <c r="AX190" s="14" t="s">
        <v>90</v>
      </c>
      <c r="AY190" s="162" t="s">
        <v>146</v>
      </c>
    </row>
    <row r="191" spans="2:65" s="1" customFormat="1" ht="24.2" customHeight="1">
      <c r="B191" s="34"/>
      <c r="C191" s="129" t="s">
        <v>584</v>
      </c>
      <c r="D191" s="129" t="s">
        <v>148</v>
      </c>
      <c r="E191" s="130" t="s">
        <v>2312</v>
      </c>
      <c r="F191" s="131" t="s">
        <v>2313</v>
      </c>
      <c r="G191" s="132" t="s">
        <v>381</v>
      </c>
      <c r="H191" s="133">
        <v>24</v>
      </c>
      <c r="I191" s="134"/>
      <c r="J191" s="135">
        <f>ROUND(I191*H191,2)</f>
        <v>0</v>
      </c>
      <c r="K191" s="131" t="s">
        <v>152</v>
      </c>
      <c r="L191" s="34"/>
      <c r="M191" s="136" t="s">
        <v>44</v>
      </c>
      <c r="N191" s="137" t="s">
        <v>53</v>
      </c>
      <c r="P191" s="138">
        <f>O191*H191</f>
        <v>0</v>
      </c>
      <c r="Q191" s="138">
        <v>0</v>
      </c>
      <c r="R191" s="138">
        <f>Q191*H191</f>
        <v>0</v>
      </c>
      <c r="S191" s="138">
        <v>0</v>
      </c>
      <c r="T191" s="139">
        <f>S191*H191</f>
        <v>0</v>
      </c>
      <c r="AR191" s="140" t="s">
        <v>250</v>
      </c>
      <c r="AT191" s="140" t="s">
        <v>148</v>
      </c>
      <c r="AU191" s="140" t="s">
        <v>169</v>
      </c>
      <c r="AY191" s="18" t="s">
        <v>146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8" t="s">
        <v>90</v>
      </c>
      <c r="BK191" s="141">
        <f>ROUND(I191*H191,2)</f>
        <v>0</v>
      </c>
      <c r="BL191" s="18" t="s">
        <v>250</v>
      </c>
      <c r="BM191" s="140" t="s">
        <v>2314</v>
      </c>
    </row>
    <row r="192" spans="2:65" s="1" customFormat="1" ht="11.25">
      <c r="B192" s="34"/>
      <c r="D192" s="142" t="s">
        <v>155</v>
      </c>
      <c r="F192" s="143" t="s">
        <v>2315</v>
      </c>
      <c r="I192" s="144"/>
      <c r="L192" s="34"/>
      <c r="M192" s="145"/>
      <c r="T192" s="55"/>
      <c r="AT192" s="18" t="s">
        <v>155</v>
      </c>
      <c r="AU192" s="18" t="s">
        <v>169</v>
      </c>
    </row>
    <row r="193" spans="2:65" s="1" customFormat="1" ht="24.2" customHeight="1">
      <c r="B193" s="34"/>
      <c r="C193" s="129" t="s">
        <v>588</v>
      </c>
      <c r="D193" s="129" t="s">
        <v>148</v>
      </c>
      <c r="E193" s="130" t="s">
        <v>2316</v>
      </c>
      <c r="F193" s="131" t="s">
        <v>2317</v>
      </c>
      <c r="G193" s="132" t="s">
        <v>381</v>
      </c>
      <c r="H193" s="133">
        <v>10</v>
      </c>
      <c r="I193" s="134"/>
      <c r="J193" s="135">
        <f>ROUND(I193*H193,2)</f>
        <v>0</v>
      </c>
      <c r="K193" s="131" t="s">
        <v>152</v>
      </c>
      <c r="L193" s="34"/>
      <c r="M193" s="136" t="s">
        <v>44</v>
      </c>
      <c r="N193" s="137" t="s">
        <v>53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250</v>
      </c>
      <c r="AT193" s="140" t="s">
        <v>148</v>
      </c>
      <c r="AU193" s="140" t="s">
        <v>169</v>
      </c>
      <c r="AY193" s="18" t="s">
        <v>146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8" t="s">
        <v>90</v>
      </c>
      <c r="BK193" s="141">
        <f>ROUND(I193*H193,2)</f>
        <v>0</v>
      </c>
      <c r="BL193" s="18" t="s">
        <v>250</v>
      </c>
      <c r="BM193" s="140" t="s">
        <v>2318</v>
      </c>
    </row>
    <row r="194" spans="2:65" s="1" customFormat="1" ht="11.25">
      <c r="B194" s="34"/>
      <c r="D194" s="142" t="s">
        <v>155</v>
      </c>
      <c r="F194" s="143" t="s">
        <v>2319</v>
      </c>
      <c r="I194" s="144"/>
      <c r="L194" s="34"/>
      <c r="M194" s="145"/>
      <c r="T194" s="55"/>
      <c r="AT194" s="18" t="s">
        <v>155</v>
      </c>
      <c r="AU194" s="18" t="s">
        <v>169</v>
      </c>
    </row>
    <row r="195" spans="2:65" s="1" customFormat="1" ht="16.5" customHeight="1">
      <c r="B195" s="34"/>
      <c r="C195" s="129" t="s">
        <v>595</v>
      </c>
      <c r="D195" s="129" t="s">
        <v>148</v>
      </c>
      <c r="E195" s="130" t="s">
        <v>2320</v>
      </c>
      <c r="F195" s="131" t="s">
        <v>2321</v>
      </c>
      <c r="G195" s="132" t="s">
        <v>192</v>
      </c>
      <c r="H195" s="133">
        <v>8</v>
      </c>
      <c r="I195" s="134"/>
      <c r="J195" s="135">
        <f t="shared" ref="J195:J226" si="10">ROUND(I195*H195,2)</f>
        <v>0</v>
      </c>
      <c r="K195" s="131" t="s">
        <v>44</v>
      </c>
      <c r="L195" s="34"/>
      <c r="M195" s="136" t="s">
        <v>44</v>
      </c>
      <c r="N195" s="137" t="s">
        <v>53</v>
      </c>
      <c r="P195" s="138">
        <f t="shared" ref="P195:P226" si="11">O195*H195</f>
        <v>0</v>
      </c>
      <c r="Q195" s="138">
        <v>0</v>
      </c>
      <c r="R195" s="138">
        <f t="shared" ref="R195:R226" si="12">Q195*H195</f>
        <v>0</v>
      </c>
      <c r="S195" s="138">
        <v>0</v>
      </c>
      <c r="T195" s="139">
        <f t="shared" ref="T195:T226" si="13">S195*H195</f>
        <v>0</v>
      </c>
      <c r="AR195" s="140" t="s">
        <v>250</v>
      </c>
      <c r="AT195" s="140" t="s">
        <v>148</v>
      </c>
      <c r="AU195" s="140" t="s">
        <v>169</v>
      </c>
      <c r="AY195" s="18" t="s">
        <v>146</v>
      </c>
      <c r="BE195" s="141">
        <f t="shared" ref="BE195:BE226" si="14">IF(N195="základní",J195,0)</f>
        <v>0</v>
      </c>
      <c r="BF195" s="141">
        <f t="shared" ref="BF195:BF226" si="15">IF(N195="snížená",J195,0)</f>
        <v>0</v>
      </c>
      <c r="BG195" s="141">
        <f t="shared" ref="BG195:BG226" si="16">IF(N195="zákl. přenesená",J195,0)</f>
        <v>0</v>
      </c>
      <c r="BH195" s="141">
        <f t="shared" ref="BH195:BH226" si="17">IF(N195="sníž. přenesená",J195,0)</f>
        <v>0</v>
      </c>
      <c r="BI195" s="141">
        <f t="shared" ref="BI195:BI226" si="18">IF(N195="nulová",J195,0)</f>
        <v>0</v>
      </c>
      <c r="BJ195" s="18" t="s">
        <v>90</v>
      </c>
      <c r="BK195" s="141">
        <f t="shared" ref="BK195:BK226" si="19">ROUND(I195*H195,2)</f>
        <v>0</v>
      </c>
      <c r="BL195" s="18" t="s">
        <v>250</v>
      </c>
      <c r="BM195" s="140" t="s">
        <v>2322</v>
      </c>
    </row>
    <row r="196" spans="2:65" s="1" customFormat="1" ht="16.5" customHeight="1">
      <c r="B196" s="34"/>
      <c r="C196" s="129" t="s">
        <v>603</v>
      </c>
      <c r="D196" s="129" t="s">
        <v>148</v>
      </c>
      <c r="E196" s="130" t="s">
        <v>2323</v>
      </c>
      <c r="F196" s="131" t="s">
        <v>2324</v>
      </c>
      <c r="G196" s="132" t="s">
        <v>381</v>
      </c>
      <c r="H196" s="133">
        <v>4</v>
      </c>
      <c r="I196" s="134"/>
      <c r="J196" s="135">
        <f t="shared" si="10"/>
        <v>0</v>
      </c>
      <c r="K196" s="131" t="s">
        <v>44</v>
      </c>
      <c r="L196" s="34"/>
      <c r="M196" s="136" t="s">
        <v>44</v>
      </c>
      <c r="N196" s="137" t="s">
        <v>53</v>
      </c>
      <c r="P196" s="138">
        <f t="shared" si="11"/>
        <v>0</v>
      </c>
      <c r="Q196" s="138">
        <v>0</v>
      </c>
      <c r="R196" s="138">
        <f t="shared" si="12"/>
        <v>0</v>
      </c>
      <c r="S196" s="138">
        <v>0</v>
      </c>
      <c r="T196" s="139">
        <f t="shared" si="13"/>
        <v>0</v>
      </c>
      <c r="AR196" s="140" t="s">
        <v>250</v>
      </c>
      <c r="AT196" s="140" t="s">
        <v>148</v>
      </c>
      <c r="AU196" s="140" t="s">
        <v>169</v>
      </c>
      <c r="AY196" s="18" t="s">
        <v>146</v>
      </c>
      <c r="BE196" s="141">
        <f t="shared" si="14"/>
        <v>0</v>
      </c>
      <c r="BF196" s="141">
        <f t="shared" si="15"/>
        <v>0</v>
      </c>
      <c r="BG196" s="141">
        <f t="shared" si="16"/>
        <v>0</v>
      </c>
      <c r="BH196" s="141">
        <f t="shared" si="17"/>
        <v>0</v>
      </c>
      <c r="BI196" s="141">
        <f t="shared" si="18"/>
        <v>0</v>
      </c>
      <c r="BJ196" s="18" t="s">
        <v>90</v>
      </c>
      <c r="BK196" s="141">
        <f t="shared" si="19"/>
        <v>0</v>
      </c>
      <c r="BL196" s="18" t="s">
        <v>250</v>
      </c>
      <c r="BM196" s="140" t="s">
        <v>2325</v>
      </c>
    </row>
    <row r="197" spans="2:65" s="1" customFormat="1" ht="16.5" customHeight="1">
      <c r="B197" s="34"/>
      <c r="C197" s="129" t="s">
        <v>613</v>
      </c>
      <c r="D197" s="129" t="s">
        <v>148</v>
      </c>
      <c r="E197" s="130" t="s">
        <v>2326</v>
      </c>
      <c r="F197" s="131" t="s">
        <v>2327</v>
      </c>
      <c r="G197" s="132" t="s">
        <v>381</v>
      </c>
      <c r="H197" s="133">
        <v>4</v>
      </c>
      <c r="I197" s="134"/>
      <c r="J197" s="135">
        <f t="shared" si="10"/>
        <v>0</v>
      </c>
      <c r="K197" s="131" t="s">
        <v>44</v>
      </c>
      <c r="L197" s="34"/>
      <c r="M197" s="136" t="s">
        <v>44</v>
      </c>
      <c r="N197" s="137" t="s">
        <v>53</v>
      </c>
      <c r="P197" s="138">
        <f t="shared" si="11"/>
        <v>0</v>
      </c>
      <c r="Q197" s="138">
        <v>0</v>
      </c>
      <c r="R197" s="138">
        <f t="shared" si="12"/>
        <v>0</v>
      </c>
      <c r="S197" s="138">
        <v>0</v>
      </c>
      <c r="T197" s="139">
        <f t="shared" si="13"/>
        <v>0</v>
      </c>
      <c r="AR197" s="140" t="s">
        <v>250</v>
      </c>
      <c r="AT197" s="140" t="s">
        <v>148</v>
      </c>
      <c r="AU197" s="140" t="s">
        <v>169</v>
      </c>
      <c r="AY197" s="18" t="s">
        <v>146</v>
      </c>
      <c r="BE197" s="141">
        <f t="shared" si="14"/>
        <v>0</v>
      </c>
      <c r="BF197" s="141">
        <f t="shared" si="15"/>
        <v>0</v>
      </c>
      <c r="BG197" s="141">
        <f t="shared" si="16"/>
        <v>0</v>
      </c>
      <c r="BH197" s="141">
        <f t="shared" si="17"/>
        <v>0</v>
      </c>
      <c r="BI197" s="141">
        <f t="shared" si="18"/>
        <v>0</v>
      </c>
      <c r="BJ197" s="18" t="s">
        <v>90</v>
      </c>
      <c r="BK197" s="141">
        <f t="shared" si="19"/>
        <v>0</v>
      </c>
      <c r="BL197" s="18" t="s">
        <v>250</v>
      </c>
      <c r="BM197" s="140" t="s">
        <v>2328</v>
      </c>
    </row>
    <row r="198" spans="2:65" s="1" customFormat="1" ht="16.5" customHeight="1">
      <c r="B198" s="34"/>
      <c r="C198" s="129" t="s">
        <v>623</v>
      </c>
      <c r="D198" s="129" t="s">
        <v>148</v>
      </c>
      <c r="E198" s="130" t="s">
        <v>2329</v>
      </c>
      <c r="F198" s="131" t="s">
        <v>2330</v>
      </c>
      <c r="G198" s="132" t="s">
        <v>381</v>
      </c>
      <c r="H198" s="133">
        <v>4</v>
      </c>
      <c r="I198" s="134"/>
      <c r="J198" s="135">
        <f t="shared" si="10"/>
        <v>0</v>
      </c>
      <c r="K198" s="131" t="s">
        <v>44</v>
      </c>
      <c r="L198" s="34"/>
      <c r="M198" s="136" t="s">
        <v>44</v>
      </c>
      <c r="N198" s="137" t="s">
        <v>53</v>
      </c>
      <c r="P198" s="138">
        <f t="shared" si="11"/>
        <v>0</v>
      </c>
      <c r="Q198" s="138">
        <v>0</v>
      </c>
      <c r="R198" s="138">
        <f t="shared" si="12"/>
        <v>0</v>
      </c>
      <c r="S198" s="138">
        <v>0</v>
      </c>
      <c r="T198" s="139">
        <f t="shared" si="13"/>
        <v>0</v>
      </c>
      <c r="AR198" s="140" t="s">
        <v>250</v>
      </c>
      <c r="AT198" s="140" t="s">
        <v>148</v>
      </c>
      <c r="AU198" s="140" t="s">
        <v>169</v>
      </c>
      <c r="AY198" s="18" t="s">
        <v>146</v>
      </c>
      <c r="BE198" s="141">
        <f t="shared" si="14"/>
        <v>0</v>
      </c>
      <c r="BF198" s="141">
        <f t="shared" si="15"/>
        <v>0</v>
      </c>
      <c r="BG198" s="141">
        <f t="shared" si="16"/>
        <v>0</v>
      </c>
      <c r="BH198" s="141">
        <f t="shared" si="17"/>
        <v>0</v>
      </c>
      <c r="BI198" s="141">
        <f t="shared" si="18"/>
        <v>0</v>
      </c>
      <c r="BJ198" s="18" t="s">
        <v>90</v>
      </c>
      <c r="BK198" s="141">
        <f t="shared" si="19"/>
        <v>0</v>
      </c>
      <c r="BL198" s="18" t="s">
        <v>250</v>
      </c>
      <c r="BM198" s="140" t="s">
        <v>2331</v>
      </c>
    </row>
    <row r="199" spans="2:65" s="1" customFormat="1" ht="16.5" customHeight="1">
      <c r="B199" s="34"/>
      <c r="C199" s="129" t="s">
        <v>628</v>
      </c>
      <c r="D199" s="129" t="s">
        <v>148</v>
      </c>
      <c r="E199" s="130" t="s">
        <v>2332</v>
      </c>
      <c r="F199" s="131" t="s">
        <v>2333</v>
      </c>
      <c r="G199" s="132" t="s">
        <v>381</v>
      </c>
      <c r="H199" s="133">
        <v>50</v>
      </c>
      <c r="I199" s="134"/>
      <c r="J199" s="135">
        <f t="shared" si="10"/>
        <v>0</v>
      </c>
      <c r="K199" s="131" t="s">
        <v>44</v>
      </c>
      <c r="L199" s="34"/>
      <c r="M199" s="136" t="s">
        <v>44</v>
      </c>
      <c r="N199" s="137" t="s">
        <v>53</v>
      </c>
      <c r="P199" s="138">
        <f t="shared" si="11"/>
        <v>0</v>
      </c>
      <c r="Q199" s="138">
        <v>0</v>
      </c>
      <c r="R199" s="138">
        <f t="shared" si="12"/>
        <v>0</v>
      </c>
      <c r="S199" s="138">
        <v>0</v>
      </c>
      <c r="T199" s="139">
        <f t="shared" si="13"/>
        <v>0</v>
      </c>
      <c r="AR199" s="140" t="s">
        <v>250</v>
      </c>
      <c r="AT199" s="140" t="s">
        <v>148</v>
      </c>
      <c r="AU199" s="140" t="s">
        <v>169</v>
      </c>
      <c r="AY199" s="18" t="s">
        <v>146</v>
      </c>
      <c r="BE199" s="141">
        <f t="shared" si="14"/>
        <v>0</v>
      </c>
      <c r="BF199" s="141">
        <f t="shared" si="15"/>
        <v>0</v>
      </c>
      <c r="BG199" s="141">
        <f t="shared" si="16"/>
        <v>0</v>
      </c>
      <c r="BH199" s="141">
        <f t="shared" si="17"/>
        <v>0</v>
      </c>
      <c r="BI199" s="141">
        <f t="shared" si="18"/>
        <v>0</v>
      </c>
      <c r="BJ199" s="18" t="s">
        <v>90</v>
      </c>
      <c r="BK199" s="141">
        <f t="shared" si="19"/>
        <v>0</v>
      </c>
      <c r="BL199" s="18" t="s">
        <v>250</v>
      </c>
      <c r="BM199" s="140" t="s">
        <v>2334</v>
      </c>
    </row>
    <row r="200" spans="2:65" s="1" customFormat="1" ht="16.5" customHeight="1">
      <c r="B200" s="34"/>
      <c r="C200" s="129" t="s">
        <v>638</v>
      </c>
      <c r="D200" s="129" t="s">
        <v>148</v>
      </c>
      <c r="E200" s="130" t="s">
        <v>2335</v>
      </c>
      <c r="F200" s="131" t="s">
        <v>2336</v>
      </c>
      <c r="G200" s="132" t="s">
        <v>381</v>
      </c>
      <c r="H200" s="133">
        <v>30</v>
      </c>
      <c r="I200" s="134"/>
      <c r="J200" s="135">
        <f t="shared" si="10"/>
        <v>0</v>
      </c>
      <c r="K200" s="131" t="s">
        <v>44</v>
      </c>
      <c r="L200" s="34"/>
      <c r="M200" s="136" t="s">
        <v>44</v>
      </c>
      <c r="N200" s="137" t="s">
        <v>53</v>
      </c>
      <c r="P200" s="138">
        <f t="shared" si="11"/>
        <v>0</v>
      </c>
      <c r="Q200" s="138">
        <v>0</v>
      </c>
      <c r="R200" s="138">
        <f t="shared" si="12"/>
        <v>0</v>
      </c>
      <c r="S200" s="138">
        <v>0</v>
      </c>
      <c r="T200" s="139">
        <f t="shared" si="13"/>
        <v>0</v>
      </c>
      <c r="AR200" s="140" t="s">
        <v>250</v>
      </c>
      <c r="AT200" s="140" t="s">
        <v>148</v>
      </c>
      <c r="AU200" s="140" t="s">
        <v>169</v>
      </c>
      <c r="AY200" s="18" t="s">
        <v>146</v>
      </c>
      <c r="BE200" s="141">
        <f t="shared" si="14"/>
        <v>0</v>
      </c>
      <c r="BF200" s="141">
        <f t="shared" si="15"/>
        <v>0</v>
      </c>
      <c r="BG200" s="141">
        <f t="shared" si="16"/>
        <v>0</v>
      </c>
      <c r="BH200" s="141">
        <f t="shared" si="17"/>
        <v>0</v>
      </c>
      <c r="BI200" s="141">
        <f t="shared" si="18"/>
        <v>0</v>
      </c>
      <c r="BJ200" s="18" t="s">
        <v>90</v>
      </c>
      <c r="BK200" s="141">
        <f t="shared" si="19"/>
        <v>0</v>
      </c>
      <c r="BL200" s="18" t="s">
        <v>250</v>
      </c>
      <c r="BM200" s="140" t="s">
        <v>2337</v>
      </c>
    </row>
    <row r="201" spans="2:65" s="1" customFormat="1" ht="16.5" customHeight="1">
      <c r="B201" s="34"/>
      <c r="C201" s="129" t="s">
        <v>649</v>
      </c>
      <c r="D201" s="129" t="s">
        <v>148</v>
      </c>
      <c r="E201" s="130" t="s">
        <v>2338</v>
      </c>
      <c r="F201" s="131" t="s">
        <v>2339</v>
      </c>
      <c r="G201" s="132" t="s">
        <v>381</v>
      </c>
      <c r="H201" s="133">
        <v>3</v>
      </c>
      <c r="I201" s="134"/>
      <c r="J201" s="135">
        <f t="shared" si="10"/>
        <v>0</v>
      </c>
      <c r="K201" s="131" t="s">
        <v>44</v>
      </c>
      <c r="L201" s="34"/>
      <c r="M201" s="136" t="s">
        <v>44</v>
      </c>
      <c r="N201" s="137" t="s">
        <v>53</v>
      </c>
      <c r="P201" s="138">
        <f t="shared" si="11"/>
        <v>0</v>
      </c>
      <c r="Q201" s="138">
        <v>0</v>
      </c>
      <c r="R201" s="138">
        <f t="shared" si="12"/>
        <v>0</v>
      </c>
      <c r="S201" s="138">
        <v>0</v>
      </c>
      <c r="T201" s="139">
        <f t="shared" si="13"/>
        <v>0</v>
      </c>
      <c r="AR201" s="140" t="s">
        <v>250</v>
      </c>
      <c r="AT201" s="140" t="s">
        <v>148</v>
      </c>
      <c r="AU201" s="140" t="s">
        <v>169</v>
      </c>
      <c r="AY201" s="18" t="s">
        <v>146</v>
      </c>
      <c r="BE201" s="141">
        <f t="shared" si="14"/>
        <v>0</v>
      </c>
      <c r="BF201" s="141">
        <f t="shared" si="15"/>
        <v>0</v>
      </c>
      <c r="BG201" s="141">
        <f t="shared" si="16"/>
        <v>0</v>
      </c>
      <c r="BH201" s="141">
        <f t="shared" si="17"/>
        <v>0</v>
      </c>
      <c r="BI201" s="141">
        <f t="shared" si="18"/>
        <v>0</v>
      </c>
      <c r="BJ201" s="18" t="s">
        <v>90</v>
      </c>
      <c r="BK201" s="141">
        <f t="shared" si="19"/>
        <v>0</v>
      </c>
      <c r="BL201" s="18" t="s">
        <v>250</v>
      </c>
      <c r="BM201" s="140" t="s">
        <v>2340</v>
      </c>
    </row>
    <row r="202" spans="2:65" s="1" customFormat="1" ht="16.5" customHeight="1">
      <c r="B202" s="34"/>
      <c r="C202" s="129" t="s">
        <v>1051</v>
      </c>
      <c r="D202" s="129" t="s">
        <v>148</v>
      </c>
      <c r="E202" s="130" t="s">
        <v>2341</v>
      </c>
      <c r="F202" s="131" t="s">
        <v>2342</v>
      </c>
      <c r="G202" s="132" t="s">
        <v>381</v>
      </c>
      <c r="H202" s="133">
        <v>2</v>
      </c>
      <c r="I202" s="134"/>
      <c r="J202" s="135">
        <f t="shared" si="10"/>
        <v>0</v>
      </c>
      <c r="K202" s="131" t="s">
        <v>44</v>
      </c>
      <c r="L202" s="34"/>
      <c r="M202" s="136" t="s">
        <v>44</v>
      </c>
      <c r="N202" s="137" t="s">
        <v>53</v>
      </c>
      <c r="P202" s="138">
        <f t="shared" si="11"/>
        <v>0</v>
      </c>
      <c r="Q202" s="138">
        <v>0</v>
      </c>
      <c r="R202" s="138">
        <f t="shared" si="12"/>
        <v>0</v>
      </c>
      <c r="S202" s="138">
        <v>0</v>
      </c>
      <c r="T202" s="139">
        <f t="shared" si="13"/>
        <v>0</v>
      </c>
      <c r="AR202" s="140" t="s">
        <v>250</v>
      </c>
      <c r="AT202" s="140" t="s">
        <v>148</v>
      </c>
      <c r="AU202" s="140" t="s">
        <v>169</v>
      </c>
      <c r="AY202" s="18" t="s">
        <v>146</v>
      </c>
      <c r="BE202" s="141">
        <f t="shared" si="14"/>
        <v>0</v>
      </c>
      <c r="BF202" s="141">
        <f t="shared" si="15"/>
        <v>0</v>
      </c>
      <c r="BG202" s="141">
        <f t="shared" si="16"/>
        <v>0</v>
      </c>
      <c r="BH202" s="141">
        <f t="shared" si="17"/>
        <v>0</v>
      </c>
      <c r="BI202" s="141">
        <f t="shared" si="18"/>
        <v>0</v>
      </c>
      <c r="BJ202" s="18" t="s">
        <v>90</v>
      </c>
      <c r="BK202" s="141">
        <f t="shared" si="19"/>
        <v>0</v>
      </c>
      <c r="BL202" s="18" t="s">
        <v>250</v>
      </c>
      <c r="BM202" s="140" t="s">
        <v>2343</v>
      </c>
    </row>
    <row r="203" spans="2:65" s="1" customFormat="1" ht="16.5" customHeight="1">
      <c r="B203" s="34"/>
      <c r="C203" s="129" t="s">
        <v>1057</v>
      </c>
      <c r="D203" s="129" t="s">
        <v>148</v>
      </c>
      <c r="E203" s="130" t="s">
        <v>2344</v>
      </c>
      <c r="F203" s="131" t="s">
        <v>2345</v>
      </c>
      <c r="G203" s="132" t="s">
        <v>192</v>
      </c>
      <c r="H203" s="133">
        <v>15</v>
      </c>
      <c r="I203" s="134"/>
      <c r="J203" s="135">
        <f t="shared" si="10"/>
        <v>0</v>
      </c>
      <c r="K203" s="131" t="s">
        <v>44</v>
      </c>
      <c r="L203" s="34"/>
      <c r="M203" s="136" t="s">
        <v>44</v>
      </c>
      <c r="N203" s="137" t="s">
        <v>53</v>
      </c>
      <c r="P203" s="138">
        <f t="shared" si="11"/>
        <v>0</v>
      </c>
      <c r="Q203" s="138">
        <v>0</v>
      </c>
      <c r="R203" s="138">
        <f t="shared" si="12"/>
        <v>0</v>
      </c>
      <c r="S203" s="138">
        <v>0</v>
      </c>
      <c r="T203" s="139">
        <f t="shared" si="13"/>
        <v>0</v>
      </c>
      <c r="AR203" s="140" t="s">
        <v>250</v>
      </c>
      <c r="AT203" s="140" t="s">
        <v>148</v>
      </c>
      <c r="AU203" s="140" t="s">
        <v>169</v>
      </c>
      <c r="AY203" s="18" t="s">
        <v>146</v>
      </c>
      <c r="BE203" s="141">
        <f t="shared" si="14"/>
        <v>0</v>
      </c>
      <c r="BF203" s="141">
        <f t="shared" si="15"/>
        <v>0</v>
      </c>
      <c r="BG203" s="141">
        <f t="shared" si="16"/>
        <v>0</v>
      </c>
      <c r="BH203" s="141">
        <f t="shared" si="17"/>
        <v>0</v>
      </c>
      <c r="BI203" s="141">
        <f t="shared" si="18"/>
        <v>0</v>
      </c>
      <c r="BJ203" s="18" t="s">
        <v>90</v>
      </c>
      <c r="BK203" s="141">
        <f t="shared" si="19"/>
        <v>0</v>
      </c>
      <c r="BL203" s="18" t="s">
        <v>250</v>
      </c>
      <c r="BM203" s="140" t="s">
        <v>2346</v>
      </c>
    </row>
    <row r="204" spans="2:65" s="1" customFormat="1" ht="16.5" customHeight="1">
      <c r="B204" s="34"/>
      <c r="C204" s="129" t="s">
        <v>1061</v>
      </c>
      <c r="D204" s="129" t="s">
        <v>148</v>
      </c>
      <c r="E204" s="130" t="s">
        <v>2347</v>
      </c>
      <c r="F204" s="131" t="s">
        <v>2348</v>
      </c>
      <c r="G204" s="132" t="s">
        <v>381</v>
      </c>
      <c r="H204" s="133">
        <v>182</v>
      </c>
      <c r="I204" s="134"/>
      <c r="J204" s="135">
        <f t="shared" si="10"/>
        <v>0</v>
      </c>
      <c r="K204" s="131" t="s">
        <v>44</v>
      </c>
      <c r="L204" s="34"/>
      <c r="M204" s="136" t="s">
        <v>44</v>
      </c>
      <c r="N204" s="137" t="s">
        <v>53</v>
      </c>
      <c r="P204" s="138">
        <f t="shared" si="11"/>
        <v>0</v>
      </c>
      <c r="Q204" s="138">
        <v>0</v>
      </c>
      <c r="R204" s="138">
        <f t="shared" si="12"/>
        <v>0</v>
      </c>
      <c r="S204" s="138">
        <v>0</v>
      </c>
      <c r="T204" s="139">
        <f t="shared" si="13"/>
        <v>0</v>
      </c>
      <c r="AR204" s="140" t="s">
        <v>250</v>
      </c>
      <c r="AT204" s="140" t="s">
        <v>148</v>
      </c>
      <c r="AU204" s="140" t="s">
        <v>169</v>
      </c>
      <c r="AY204" s="18" t="s">
        <v>146</v>
      </c>
      <c r="BE204" s="141">
        <f t="shared" si="14"/>
        <v>0</v>
      </c>
      <c r="BF204" s="141">
        <f t="shared" si="15"/>
        <v>0</v>
      </c>
      <c r="BG204" s="141">
        <f t="shared" si="16"/>
        <v>0</v>
      </c>
      <c r="BH204" s="141">
        <f t="shared" si="17"/>
        <v>0</v>
      </c>
      <c r="BI204" s="141">
        <f t="shared" si="18"/>
        <v>0</v>
      </c>
      <c r="BJ204" s="18" t="s">
        <v>90</v>
      </c>
      <c r="BK204" s="141">
        <f t="shared" si="19"/>
        <v>0</v>
      </c>
      <c r="BL204" s="18" t="s">
        <v>250</v>
      </c>
      <c r="BM204" s="140" t="s">
        <v>2349</v>
      </c>
    </row>
    <row r="205" spans="2:65" s="1" customFormat="1" ht="16.5" customHeight="1">
      <c r="B205" s="34"/>
      <c r="C205" s="129" t="s">
        <v>1065</v>
      </c>
      <c r="D205" s="129" t="s">
        <v>148</v>
      </c>
      <c r="E205" s="130" t="s">
        <v>2350</v>
      </c>
      <c r="F205" s="131" t="s">
        <v>2351</v>
      </c>
      <c r="G205" s="132" t="s">
        <v>381</v>
      </c>
      <c r="H205" s="133">
        <v>50</v>
      </c>
      <c r="I205" s="134"/>
      <c r="J205" s="135">
        <f t="shared" si="10"/>
        <v>0</v>
      </c>
      <c r="K205" s="131" t="s">
        <v>44</v>
      </c>
      <c r="L205" s="34"/>
      <c r="M205" s="136" t="s">
        <v>44</v>
      </c>
      <c r="N205" s="137" t="s">
        <v>53</v>
      </c>
      <c r="P205" s="138">
        <f t="shared" si="11"/>
        <v>0</v>
      </c>
      <c r="Q205" s="138">
        <v>0</v>
      </c>
      <c r="R205" s="138">
        <f t="shared" si="12"/>
        <v>0</v>
      </c>
      <c r="S205" s="138">
        <v>0</v>
      </c>
      <c r="T205" s="139">
        <f t="shared" si="13"/>
        <v>0</v>
      </c>
      <c r="AR205" s="140" t="s">
        <v>250</v>
      </c>
      <c r="AT205" s="140" t="s">
        <v>148</v>
      </c>
      <c r="AU205" s="140" t="s">
        <v>169</v>
      </c>
      <c r="AY205" s="18" t="s">
        <v>146</v>
      </c>
      <c r="BE205" s="141">
        <f t="shared" si="14"/>
        <v>0</v>
      </c>
      <c r="BF205" s="141">
        <f t="shared" si="15"/>
        <v>0</v>
      </c>
      <c r="BG205" s="141">
        <f t="shared" si="16"/>
        <v>0</v>
      </c>
      <c r="BH205" s="141">
        <f t="shared" si="17"/>
        <v>0</v>
      </c>
      <c r="BI205" s="141">
        <f t="shared" si="18"/>
        <v>0</v>
      </c>
      <c r="BJ205" s="18" t="s">
        <v>90</v>
      </c>
      <c r="BK205" s="141">
        <f t="shared" si="19"/>
        <v>0</v>
      </c>
      <c r="BL205" s="18" t="s">
        <v>250</v>
      </c>
      <c r="BM205" s="140" t="s">
        <v>2352</v>
      </c>
    </row>
    <row r="206" spans="2:65" s="1" customFormat="1" ht="16.5" customHeight="1">
      <c r="B206" s="34"/>
      <c r="C206" s="129" t="s">
        <v>1071</v>
      </c>
      <c r="D206" s="129" t="s">
        <v>148</v>
      </c>
      <c r="E206" s="130" t="s">
        <v>2353</v>
      </c>
      <c r="F206" s="131" t="s">
        <v>2354</v>
      </c>
      <c r="G206" s="132" t="s">
        <v>381</v>
      </c>
      <c r="H206" s="133">
        <v>30</v>
      </c>
      <c r="I206" s="134"/>
      <c r="J206" s="135">
        <f t="shared" si="10"/>
        <v>0</v>
      </c>
      <c r="K206" s="131" t="s">
        <v>44</v>
      </c>
      <c r="L206" s="34"/>
      <c r="M206" s="136" t="s">
        <v>44</v>
      </c>
      <c r="N206" s="137" t="s">
        <v>53</v>
      </c>
      <c r="P206" s="138">
        <f t="shared" si="11"/>
        <v>0</v>
      </c>
      <c r="Q206" s="138">
        <v>0</v>
      </c>
      <c r="R206" s="138">
        <f t="shared" si="12"/>
        <v>0</v>
      </c>
      <c r="S206" s="138">
        <v>0</v>
      </c>
      <c r="T206" s="139">
        <f t="shared" si="13"/>
        <v>0</v>
      </c>
      <c r="AR206" s="140" t="s">
        <v>250</v>
      </c>
      <c r="AT206" s="140" t="s">
        <v>148</v>
      </c>
      <c r="AU206" s="140" t="s">
        <v>169</v>
      </c>
      <c r="AY206" s="18" t="s">
        <v>146</v>
      </c>
      <c r="BE206" s="141">
        <f t="shared" si="14"/>
        <v>0</v>
      </c>
      <c r="BF206" s="141">
        <f t="shared" si="15"/>
        <v>0</v>
      </c>
      <c r="BG206" s="141">
        <f t="shared" si="16"/>
        <v>0</v>
      </c>
      <c r="BH206" s="141">
        <f t="shared" si="17"/>
        <v>0</v>
      </c>
      <c r="BI206" s="141">
        <f t="shared" si="18"/>
        <v>0</v>
      </c>
      <c r="BJ206" s="18" t="s">
        <v>90</v>
      </c>
      <c r="BK206" s="141">
        <f t="shared" si="19"/>
        <v>0</v>
      </c>
      <c r="BL206" s="18" t="s">
        <v>250</v>
      </c>
      <c r="BM206" s="140" t="s">
        <v>2355</v>
      </c>
    </row>
    <row r="207" spans="2:65" s="1" customFormat="1" ht="16.5" customHeight="1">
      <c r="B207" s="34"/>
      <c r="C207" s="129" t="s">
        <v>1079</v>
      </c>
      <c r="D207" s="129" t="s">
        <v>148</v>
      </c>
      <c r="E207" s="130" t="s">
        <v>2356</v>
      </c>
      <c r="F207" s="131" t="s">
        <v>2357</v>
      </c>
      <c r="G207" s="132" t="s">
        <v>381</v>
      </c>
      <c r="H207" s="133">
        <v>16</v>
      </c>
      <c r="I207" s="134"/>
      <c r="J207" s="135">
        <f t="shared" si="10"/>
        <v>0</v>
      </c>
      <c r="K207" s="131" t="s">
        <v>44</v>
      </c>
      <c r="L207" s="34"/>
      <c r="M207" s="136" t="s">
        <v>44</v>
      </c>
      <c r="N207" s="137" t="s">
        <v>53</v>
      </c>
      <c r="P207" s="138">
        <f t="shared" si="11"/>
        <v>0</v>
      </c>
      <c r="Q207" s="138">
        <v>0</v>
      </c>
      <c r="R207" s="138">
        <f t="shared" si="12"/>
        <v>0</v>
      </c>
      <c r="S207" s="138">
        <v>0</v>
      </c>
      <c r="T207" s="139">
        <f t="shared" si="13"/>
        <v>0</v>
      </c>
      <c r="AR207" s="140" t="s">
        <v>250</v>
      </c>
      <c r="AT207" s="140" t="s">
        <v>148</v>
      </c>
      <c r="AU207" s="140" t="s">
        <v>169</v>
      </c>
      <c r="AY207" s="18" t="s">
        <v>146</v>
      </c>
      <c r="BE207" s="141">
        <f t="shared" si="14"/>
        <v>0</v>
      </c>
      <c r="BF207" s="141">
        <f t="shared" si="15"/>
        <v>0</v>
      </c>
      <c r="BG207" s="141">
        <f t="shared" si="16"/>
        <v>0</v>
      </c>
      <c r="BH207" s="141">
        <f t="shared" si="17"/>
        <v>0</v>
      </c>
      <c r="BI207" s="141">
        <f t="shared" si="18"/>
        <v>0</v>
      </c>
      <c r="BJ207" s="18" t="s">
        <v>90</v>
      </c>
      <c r="BK207" s="141">
        <f t="shared" si="19"/>
        <v>0</v>
      </c>
      <c r="BL207" s="18" t="s">
        <v>250</v>
      </c>
      <c r="BM207" s="140" t="s">
        <v>2358</v>
      </c>
    </row>
    <row r="208" spans="2:65" s="1" customFormat="1" ht="16.5" customHeight="1">
      <c r="B208" s="34"/>
      <c r="C208" s="129" t="s">
        <v>1086</v>
      </c>
      <c r="D208" s="129" t="s">
        <v>148</v>
      </c>
      <c r="E208" s="130" t="s">
        <v>2359</v>
      </c>
      <c r="F208" s="131" t="s">
        <v>2360</v>
      </c>
      <c r="G208" s="132" t="s">
        <v>381</v>
      </c>
      <c r="H208" s="133">
        <v>4</v>
      </c>
      <c r="I208" s="134"/>
      <c r="J208" s="135">
        <f t="shared" si="10"/>
        <v>0</v>
      </c>
      <c r="K208" s="131" t="s">
        <v>44</v>
      </c>
      <c r="L208" s="34"/>
      <c r="M208" s="136" t="s">
        <v>44</v>
      </c>
      <c r="N208" s="137" t="s">
        <v>53</v>
      </c>
      <c r="P208" s="138">
        <f t="shared" si="11"/>
        <v>0</v>
      </c>
      <c r="Q208" s="138">
        <v>0</v>
      </c>
      <c r="R208" s="138">
        <f t="shared" si="12"/>
        <v>0</v>
      </c>
      <c r="S208" s="138">
        <v>0</v>
      </c>
      <c r="T208" s="139">
        <f t="shared" si="13"/>
        <v>0</v>
      </c>
      <c r="AR208" s="140" t="s">
        <v>250</v>
      </c>
      <c r="AT208" s="140" t="s">
        <v>148</v>
      </c>
      <c r="AU208" s="140" t="s">
        <v>169</v>
      </c>
      <c r="AY208" s="18" t="s">
        <v>146</v>
      </c>
      <c r="BE208" s="141">
        <f t="shared" si="14"/>
        <v>0</v>
      </c>
      <c r="BF208" s="141">
        <f t="shared" si="15"/>
        <v>0</v>
      </c>
      <c r="BG208" s="141">
        <f t="shared" si="16"/>
        <v>0</v>
      </c>
      <c r="BH208" s="141">
        <f t="shared" si="17"/>
        <v>0</v>
      </c>
      <c r="BI208" s="141">
        <f t="shared" si="18"/>
        <v>0</v>
      </c>
      <c r="BJ208" s="18" t="s">
        <v>90</v>
      </c>
      <c r="BK208" s="141">
        <f t="shared" si="19"/>
        <v>0</v>
      </c>
      <c r="BL208" s="18" t="s">
        <v>250</v>
      </c>
      <c r="BM208" s="140" t="s">
        <v>2361</v>
      </c>
    </row>
    <row r="209" spans="2:65" s="1" customFormat="1" ht="16.5" customHeight="1">
      <c r="B209" s="34"/>
      <c r="C209" s="129" t="s">
        <v>1091</v>
      </c>
      <c r="D209" s="129" t="s">
        <v>148</v>
      </c>
      <c r="E209" s="130" t="s">
        <v>2362</v>
      </c>
      <c r="F209" s="131" t="s">
        <v>2363</v>
      </c>
      <c r="G209" s="132" t="s">
        <v>381</v>
      </c>
      <c r="H209" s="133">
        <v>6</v>
      </c>
      <c r="I209" s="134"/>
      <c r="J209" s="135">
        <f t="shared" si="10"/>
        <v>0</v>
      </c>
      <c r="K209" s="131" t="s">
        <v>44</v>
      </c>
      <c r="L209" s="34"/>
      <c r="M209" s="136" t="s">
        <v>44</v>
      </c>
      <c r="N209" s="137" t="s">
        <v>53</v>
      </c>
      <c r="P209" s="138">
        <f t="shared" si="11"/>
        <v>0</v>
      </c>
      <c r="Q209" s="138">
        <v>0</v>
      </c>
      <c r="R209" s="138">
        <f t="shared" si="12"/>
        <v>0</v>
      </c>
      <c r="S209" s="138">
        <v>0</v>
      </c>
      <c r="T209" s="139">
        <f t="shared" si="13"/>
        <v>0</v>
      </c>
      <c r="AR209" s="140" t="s">
        <v>250</v>
      </c>
      <c r="AT209" s="140" t="s">
        <v>148</v>
      </c>
      <c r="AU209" s="140" t="s">
        <v>169</v>
      </c>
      <c r="AY209" s="18" t="s">
        <v>146</v>
      </c>
      <c r="BE209" s="141">
        <f t="shared" si="14"/>
        <v>0</v>
      </c>
      <c r="BF209" s="141">
        <f t="shared" si="15"/>
        <v>0</v>
      </c>
      <c r="BG209" s="141">
        <f t="shared" si="16"/>
        <v>0</v>
      </c>
      <c r="BH209" s="141">
        <f t="shared" si="17"/>
        <v>0</v>
      </c>
      <c r="BI209" s="141">
        <f t="shared" si="18"/>
        <v>0</v>
      </c>
      <c r="BJ209" s="18" t="s">
        <v>90</v>
      </c>
      <c r="BK209" s="141">
        <f t="shared" si="19"/>
        <v>0</v>
      </c>
      <c r="BL209" s="18" t="s">
        <v>250</v>
      </c>
      <c r="BM209" s="140" t="s">
        <v>2364</v>
      </c>
    </row>
    <row r="210" spans="2:65" s="1" customFormat="1" ht="16.5" customHeight="1">
      <c r="B210" s="34"/>
      <c r="C210" s="129" t="s">
        <v>1093</v>
      </c>
      <c r="D210" s="129" t="s">
        <v>148</v>
      </c>
      <c r="E210" s="130" t="s">
        <v>2365</v>
      </c>
      <c r="F210" s="131" t="s">
        <v>2366</v>
      </c>
      <c r="G210" s="132" t="s">
        <v>381</v>
      </c>
      <c r="H210" s="133">
        <v>5</v>
      </c>
      <c r="I210" s="134"/>
      <c r="J210" s="135">
        <f t="shared" si="10"/>
        <v>0</v>
      </c>
      <c r="K210" s="131" t="s">
        <v>44</v>
      </c>
      <c r="L210" s="34"/>
      <c r="M210" s="136" t="s">
        <v>44</v>
      </c>
      <c r="N210" s="137" t="s">
        <v>53</v>
      </c>
      <c r="P210" s="138">
        <f t="shared" si="11"/>
        <v>0</v>
      </c>
      <c r="Q210" s="138">
        <v>0</v>
      </c>
      <c r="R210" s="138">
        <f t="shared" si="12"/>
        <v>0</v>
      </c>
      <c r="S210" s="138">
        <v>0</v>
      </c>
      <c r="T210" s="139">
        <f t="shared" si="13"/>
        <v>0</v>
      </c>
      <c r="AR210" s="140" t="s">
        <v>250</v>
      </c>
      <c r="AT210" s="140" t="s">
        <v>148</v>
      </c>
      <c r="AU210" s="140" t="s">
        <v>169</v>
      </c>
      <c r="AY210" s="18" t="s">
        <v>146</v>
      </c>
      <c r="BE210" s="141">
        <f t="shared" si="14"/>
        <v>0</v>
      </c>
      <c r="BF210" s="141">
        <f t="shared" si="15"/>
        <v>0</v>
      </c>
      <c r="BG210" s="141">
        <f t="shared" si="16"/>
        <v>0</v>
      </c>
      <c r="BH210" s="141">
        <f t="shared" si="17"/>
        <v>0</v>
      </c>
      <c r="BI210" s="141">
        <f t="shared" si="18"/>
        <v>0</v>
      </c>
      <c r="BJ210" s="18" t="s">
        <v>90</v>
      </c>
      <c r="BK210" s="141">
        <f t="shared" si="19"/>
        <v>0</v>
      </c>
      <c r="BL210" s="18" t="s">
        <v>250</v>
      </c>
      <c r="BM210" s="140" t="s">
        <v>2367</v>
      </c>
    </row>
    <row r="211" spans="2:65" s="1" customFormat="1" ht="16.5" customHeight="1">
      <c r="B211" s="34"/>
      <c r="C211" s="129" t="s">
        <v>1097</v>
      </c>
      <c r="D211" s="129" t="s">
        <v>148</v>
      </c>
      <c r="E211" s="130" t="s">
        <v>2368</v>
      </c>
      <c r="F211" s="131" t="s">
        <v>2369</v>
      </c>
      <c r="G211" s="132" t="s">
        <v>381</v>
      </c>
      <c r="H211" s="133">
        <v>1</v>
      </c>
      <c r="I211" s="134"/>
      <c r="J211" s="135">
        <f t="shared" si="10"/>
        <v>0</v>
      </c>
      <c r="K211" s="131" t="s">
        <v>44</v>
      </c>
      <c r="L211" s="34"/>
      <c r="M211" s="136" t="s">
        <v>44</v>
      </c>
      <c r="N211" s="137" t="s">
        <v>53</v>
      </c>
      <c r="P211" s="138">
        <f t="shared" si="11"/>
        <v>0</v>
      </c>
      <c r="Q211" s="138">
        <v>0</v>
      </c>
      <c r="R211" s="138">
        <f t="shared" si="12"/>
        <v>0</v>
      </c>
      <c r="S211" s="138">
        <v>0</v>
      </c>
      <c r="T211" s="139">
        <f t="shared" si="13"/>
        <v>0</v>
      </c>
      <c r="AR211" s="140" t="s">
        <v>250</v>
      </c>
      <c r="AT211" s="140" t="s">
        <v>148</v>
      </c>
      <c r="AU211" s="140" t="s">
        <v>169</v>
      </c>
      <c r="AY211" s="18" t="s">
        <v>146</v>
      </c>
      <c r="BE211" s="141">
        <f t="shared" si="14"/>
        <v>0</v>
      </c>
      <c r="BF211" s="141">
        <f t="shared" si="15"/>
        <v>0</v>
      </c>
      <c r="BG211" s="141">
        <f t="shared" si="16"/>
        <v>0</v>
      </c>
      <c r="BH211" s="141">
        <f t="shared" si="17"/>
        <v>0</v>
      </c>
      <c r="BI211" s="141">
        <f t="shared" si="18"/>
        <v>0</v>
      </c>
      <c r="BJ211" s="18" t="s">
        <v>90</v>
      </c>
      <c r="BK211" s="141">
        <f t="shared" si="19"/>
        <v>0</v>
      </c>
      <c r="BL211" s="18" t="s">
        <v>250</v>
      </c>
      <c r="BM211" s="140" t="s">
        <v>2370</v>
      </c>
    </row>
    <row r="212" spans="2:65" s="1" customFormat="1" ht="16.5" customHeight="1">
      <c r="B212" s="34"/>
      <c r="C212" s="129" t="s">
        <v>1099</v>
      </c>
      <c r="D212" s="129" t="s">
        <v>148</v>
      </c>
      <c r="E212" s="130" t="s">
        <v>2371</v>
      </c>
      <c r="F212" s="131" t="s">
        <v>2372</v>
      </c>
      <c r="G212" s="132" t="s">
        <v>381</v>
      </c>
      <c r="H212" s="133">
        <v>3</v>
      </c>
      <c r="I212" s="134"/>
      <c r="J212" s="135">
        <f t="shared" si="10"/>
        <v>0</v>
      </c>
      <c r="K212" s="131" t="s">
        <v>44</v>
      </c>
      <c r="L212" s="34"/>
      <c r="M212" s="136" t="s">
        <v>44</v>
      </c>
      <c r="N212" s="137" t="s">
        <v>53</v>
      </c>
      <c r="P212" s="138">
        <f t="shared" si="11"/>
        <v>0</v>
      </c>
      <c r="Q212" s="138">
        <v>0</v>
      </c>
      <c r="R212" s="138">
        <f t="shared" si="12"/>
        <v>0</v>
      </c>
      <c r="S212" s="138">
        <v>0</v>
      </c>
      <c r="T212" s="139">
        <f t="shared" si="13"/>
        <v>0</v>
      </c>
      <c r="AR212" s="140" t="s">
        <v>250</v>
      </c>
      <c r="AT212" s="140" t="s">
        <v>148</v>
      </c>
      <c r="AU212" s="140" t="s">
        <v>169</v>
      </c>
      <c r="AY212" s="18" t="s">
        <v>146</v>
      </c>
      <c r="BE212" s="141">
        <f t="shared" si="14"/>
        <v>0</v>
      </c>
      <c r="BF212" s="141">
        <f t="shared" si="15"/>
        <v>0</v>
      </c>
      <c r="BG212" s="141">
        <f t="shared" si="16"/>
        <v>0</v>
      </c>
      <c r="BH212" s="141">
        <f t="shared" si="17"/>
        <v>0</v>
      </c>
      <c r="BI212" s="141">
        <f t="shared" si="18"/>
        <v>0</v>
      </c>
      <c r="BJ212" s="18" t="s">
        <v>90</v>
      </c>
      <c r="BK212" s="141">
        <f t="shared" si="19"/>
        <v>0</v>
      </c>
      <c r="BL212" s="18" t="s">
        <v>250</v>
      </c>
      <c r="BM212" s="140" t="s">
        <v>2373</v>
      </c>
    </row>
    <row r="213" spans="2:65" s="1" customFormat="1" ht="16.5" customHeight="1">
      <c r="B213" s="34"/>
      <c r="C213" s="129" t="s">
        <v>1103</v>
      </c>
      <c r="D213" s="129" t="s">
        <v>148</v>
      </c>
      <c r="E213" s="130" t="s">
        <v>2374</v>
      </c>
      <c r="F213" s="131" t="s">
        <v>2375</v>
      </c>
      <c r="G213" s="132" t="s">
        <v>381</v>
      </c>
      <c r="H213" s="133">
        <v>54</v>
      </c>
      <c r="I213" s="134"/>
      <c r="J213" s="135">
        <f t="shared" si="10"/>
        <v>0</v>
      </c>
      <c r="K213" s="131" t="s">
        <v>44</v>
      </c>
      <c r="L213" s="34"/>
      <c r="M213" s="136" t="s">
        <v>44</v>
      </c>
      <c r="N213" s="137" t="s">
        <v>53</v>
      </c>
      <c r="P213" s="138">
        <f t="shared" si="11"/>
        <v>0</v>
      </c>
      <c r="Q213" s="138">
        <v>0</v>
      </c>
      <c r="R213" s="138">
        <f t="shared" si="12"/>
        <v>0</v>
      </c>
      <c r="S213" s="138">
        <v>0</v>
      </c>
      <c r="T213" s="139">
        <f t="shared" si="13"/>
        <v>0</v>
      </c>
      <c r="AR213" s="140" t="s">
        <v>250</v>
      </c>
      <c r="AT213" s="140" t="s">
        <v>148</v>
      </c>
      <c r="AU213" s="140" t="s">
        <v>169</v>
      </c>
      <c r="AY213" s="18" t="s">
        <v>146</v>
      </c>
      <c r="BE213" s="141">
        <f t="shared" si="14"/>
        <v>0</v>
      </c>
      <c r="BF213" s="141">
        <f t="shared" si="15"/>
        <v>0</v>
      </c>
      <c r="BG213" s="141">
        <f t="shared" si="16"/>
        <v>0</v>
      </c>
      <c r="BH213" s="141">
        <f t="shared" si="17"/>
        <v>0</v>
      </c>
      <c r="BI213" s="141">
        <f t="shared" si="18"/>
        <v>0</v>
      </c>
      <c r="BJ213" s="18" t="s">
        <v>90</v>
      </c>
      <c r="BK213" s="141">
        <f t="shared" si="19"/>
        <v>0</v>
      </c>
      <c r="BL213" s="18" t="s">
        <v>250</v>
      </c>
      <c r="BM213" s="140" t="s">
        <v>2376</v>
      </c>
    </row>
    <row r="214" spans="2:65" s="1" customFormat="1" ht="16.5" customHeight="1">
      <c r="B214" s="34"/>
      <c r="C214" s="129" t="s">
        <v>1108</v>
      </c>
      <c r="D214" s="129" t="s">
        <v>148</v>
      </c>
      <c r="E214" s="130" t="s">
        <v>2377</v>
      </c>
      <c r="F214" s="131" t="s">
        <v>2378</v>
      </c>
      <c r="G214" s="132" t="s">
        <v>381</v>
      </c>
      <c r="H214" s="133">
        <v>30</v>
      </c>
      <c r="I214" s="134"/>
      <c r="J214" s="135">
        <f t="shared" si="10"/>
        <v>0</v>
      </c>
      <c r="K214" s="131" t="s">
        <v>44</v>
      </c>
      <c r="L214" s="34"/>
      <c r="M214" s="136" t="s">
        <v>44</v>
      </c>
      <c r="N214" s="137" t="s">
        <v>53</v>
      </c>
      <c r="P214" s="138">
        <f t="shared" si="11"/>
        <v>0</v>
      </c>
      <c r="Q214" s="138">
        <v>0</v>
      </c>
      <c r="R214" s="138">
        <f t="shared" si="12"/>
        <v>0</v>
      </c>
      <c r="S214" s="138">
        <v>0</v>
      </c>
      <c r="T214" s="139">
        <f t="shared" si="13"/>
        <v>0</v>
      </c>
      <c r="AR214" s="140" t="s">
        <v>250</v>
      </c>
      <c r="AT214" s="140" t="s">
        <v>148</v>
      </c>
      <c r="AU214" s="140" t="s">
        <v>169</v>
      </c>
      <c r="AY214" s="18" t="s">
        <v>146</v>
      </c>
      <c r="BE214" s="141">
        <f t="shared" si="14"/>
        <v>0</v>
      </c>
      <c r="BF214" s="141">
        <f t="shared" si="15"/>
        <v>0</v>
      </c>
      <c r="BG214" s="141">
        <f t="shared" si="16"/>
        <v>0</v>
      </c>
      <c r="BH214" s="141">
        <f t="shared" si="17"/>
        <v>0</v>
      </c>
      <c r="BI214" s="141">
        <f t="shared" si="18"/>
        <v>0</v>
      </c>
      <c r="BJ214" s="18" t="s">
        <v>90</v>
      </c>
      <c r="BK214" s="141">
        <f t="shared" si="19"/>
        <v>0</v>
      </c>
      <c r="BL214" s="18" t="s">
        <v>250</v>
      </c>
      <c r="BM214" s="140" t="s">
        <v>2379</v>
      </c>
    </row>
    <row r="215" spans="2:65" s="1" customFormat="1" ht="16.5" customHeight="1">
      <c r="B215" s="34"/>
      <c r="C215" s="129" t="s">
        <v>1112</v>
      </c>
      <c r="D215" s="129" t="s">
        <v>148</v>
      </c>
      <c r="E215" s="130" t="s">
        <v>2380</v>
      </c>
      <c r="F215" s="131" t="s">
        <v>2381</v>
      </c>
      <c r="G215" s="132" t="s">
        <v>381</v>
      </c>
      <c r="H215" s="133">
        <v>5</v>
      </c>
      <c r="I215" s="134"/>
      <c r="J215" s="135">
        <f t="shared" si="10"/>
        <v>0</v>
      </c>
      <c r="K215" s="131" t="s">
        <v>44</v>
      </c>
      <c r="L215" s="34"/>
      <c r="M215" s="136" t="s">
        <v>44</v>
      </c>
      <c r="N215" s="137" t="s">
        <v>53</v>
      </c>
      <c r="P215" s="138">
        <f t="shared" si="11"/>
        <v>0</v>
      </c>
      <c r="Q215" s="138">
        <v>0</v>
      </c>
      <c r="R215" s="138">
        <f t="shared" si="12"/>
        <v>0</v>
      </c>
      <c r="S215" s="138">
        <v>0</v>
      </c>
      <c r="T215" s="139">
        <f t="shared" si="13"/>
        <v>0</v>
      </c>
      <c r="AR215" s="140" t="s">
        <v>250</v>
      </c>
      <c r="AT215" s="140" t="s">
        <v>148</v>
      </c>
      <c r="AU215" s="140" t="s">
        <v>169</v>
      </c>
      <c r="AY215" s="18" t="s">
        <v>146</v>
      </c>
      <c r="BE215" s="141">
        <f t="shared" si="14"/>
        <v>0</v>
      </c>
      <c r="BF215" s="141">
        <f t="shared" si="15"/>
        <v>0</v>
      </c>
      <c r="BG215" s="141">
        <f t="shared" si="16"/>
        <v>0</v>
      </c>
      <c r="BH215" s="141">
        <f t="shared" si="17"/>
        <v>0</v>
      </c>
      <c r="BI215" s="141">
        <f t="shared" si="18"/>
        <v>0</v>
      </c>
      <c r="BJ215" s="18" t="s">
        <v>90</v>
      </c>
      <c r="BK215" s="141">
        <f t="shared" si="19"/>
        <v>0</v>
      </c>
      <c r="BL215" s="18" t="s">
        <v>250</v>
      </c>
      <c r="BM215" s="140" t="s">
        <v>2382</v>
      </c>
    </row>
    <row r="216" spans="2:65" s="1" customFormat="1" ht="16.5" customHeight="1">
      <c r="B216" s="34"/>
      <c r="C216" s="129" t="s">
        <v>1115</v>
      </c>
      <c r="D216" s="129" t="s">
        <v>148</v>
      </c>
      <c r="E216" s="130" t="s">
        <v>2383</v>
      </c>
      <c r="F216" s="131" t="s">
        <v>2384</v>
      </c>
      <c r="G216" s="132" t="s">
        <v>381</v>
      </c>
      <c r="H216" s="133">
        <v>3</v>
      </c>
      <c r="I216" s="134"/>
      <c r="J216" s="135">
        <f t="shared" si="10"/>
        <v>0</v>
      </c>
      <c r="K216" s="131" t="s">
        <v>44</v>
      </c>
      <c r="L216" s="34"/>
      <c r="M216" s="136" t="s">
        <v>44</v>
      </c>
      <c r="N216" s="137" t="s">
        <v>53</v>
      </c>
      <c r="P216" s="138">
        <f t="shared" si="11"/>
        <v>0</v>
      </c>
      <c r="Q216" s="138">
        <v>0</v>
      </c>
      <c r="R216" s="138">
        <f t="shared" si="12"/>
        <v>0</v>
      </c>
      <c r="S216" s="138">
        <v>0</v>
      </c>
      <c r="T216" s="139">
        <f t="shared" si="13"/>
        <v>0</v>
      </c>
      <c r="AR216" s="140" t="s">
        <v>250</v>
      </c>
      <c r="AT216" s="140" t="s">
        <v>148</v>
      </c>
      <c r="AU216" s="140" t="s">
        <v>169</v>
      </c>
      <c r="AY216" s="18" t="s">
        <v>146</v>
      </c>
      <c r="BE216" s="141">
        <f t="shared" si="14"/>
        <v>0</v>
      </c>
      <c r="BF216" s="141">
        <f t="shared" si="15"/>
        <v>0</v>
      </c>
      <c r="BG216" s="141">
        <f t="shared" si="16"/>
        <v>0</v>
      </c>
      <c r="BH216" s="141">
        <f t="shared" si="17"/>
        <v>0</v>
      </c>
      <c r="BI216" s="141">
        <f t="shared" si="18"/>
        <v>0</v>
      </c>
      <c r="BJ216" s="18" t="s">
        <v>90</v>
      </c>
      <c r="BK216" s="141">
        <f t="shared" si="19"/>
        <v>0</v>
      </c>
      <c r="BL216" s="18" t="s">
        <v>250</v>
      </c>
      <c r="BM216" s="140" t="s">
        <v>2385</v>
      </c>
    </row>
    <row r="217" spans="2:65" s="1" customFormat="1" ht="16.5" customHeight="1">
      <c r="B217" s="34"/>
      <c r="C217" s="129" t="s">
        <v>1117</v>
      </c>
      <c r="D217" s="129" t="s">
        <v>148</v>
      </c>
      <c r="E217" s="130" t="s">
        <v>2386</v>
      </c>
      <c r="F217" s="131" t="s">
        <v>2387</v>
      </c>
      <c r="G217" s="132" t="s">
        <v>381</v>
      </c>
      <c r="H217" s="133">
        <v>11</v>
      </c>
      <c r="I217" s="134"/>
      <c r="J217" s="135">
        <f t="shared" si="10"/>
        <v>0</v>
      </c>
      <c r="K217" s="131" t="s">
        <v>44</v>
      </c>
      <c r="L217" s="34"/>
      <c r="M217" s="136" t="s">
        <v>44</v>
      </c>
      <c r="N217" s="137" t="s">
        <v>53</v>
      </c>
      <c r="P217" s="138">
        <f t="shared" si="11"/>
        <v>0</v>
      </c>
      <c r="Q217" s="138">
        <v>0</v>
      </c>
      <c r="R217" s="138">
        <f t="shared" si="12"/>
        <v>0</v>
      </c>
      <c r="S217" s="138">
        <v>0</v>
      </c>
      <c r="T217" s="139">
        <f t="shared" si="13"/>
        <v>0</v>
      </c>
      <c r="AR217" s="140" t="s">
        <v>250</v>
      </c>
      <c r="AT217" s="140" t="s">
        <v>148</v>
      </c>
      <c r="AU217" s="140" t="s">
        <v>169</v>
      </c>
      <c r="AY217" s="18" t="s">
        <v>146</v>
      </c>
      <c r="BE217" s="141">
        <f t="shared" si="14"/>
        <v>0</v>
      </c>
      <c r="BF217" s="141">
        <f t="shared" si="15"/>
        <v>0</v>
      </c>
      <c r="BG217" s="141">
        <f t="shared" si="16"/>
        <v>0</v>
      </c>
      <c r="BH217" s="141">
        <f t="shared" si="17"/>
        <v>0</v>
      </c>
      <c r="BI217" s="141">
        <f t="shared" si="18"/>
        <v>0</v>
      </c>
      <c r="BJ217" s="18" t="s">
        <v>90</v>
      </c>
      <c r="BK217" s="141">
        <f t="shared" si="19"/>
        <v>0</v>
      </c>
      <c r="BL217" s="18" t="s">
        <v>250</v>
      </c>
      <c r="BM217" s="140" t="s">
        <v>2388</v>
      </c>
    </row>
    <row r="218" spans="2:65" s="1" customFormat="1" ht="16.5" customHeight="1">
      <c r="B218" s="34"/>
      <c r="C218" s="129" t="s">
        <v>1119</v>
      </c>
      <c r="D218" s="129" t="s">
        <v>148</v>
      </c>
      <c r="E218" s="130" t="s">
        <v>2389</v>
      </c>
      <c r="F218" s="131" t="s">
        <v>2390</v>
      </c>
      <c r="G218" s="132" t="s">
        <v>381</v>
      </c>
      <c r="H218" s="133">
        <v>1</v>
      </c>
      <c r="I218" s="134"/>
      <c r="J218" s="135">
        <f t="shared" si="10"/>
        <v>0</v>
      </c>
      <c r="K218" s="131" t="s">
        <v>44</v>
      </c>
      <c r="L218" s="34"/>
      <c r="M218" s="136" t="s">
        <v>44</v>
      </c>
      <c r="N218" s="137" t="s">
        <v>53</v>
      </c>
      <c r="P218" s="138">
        <f t="shared" si="11"/>
        <v>0</v>
      </c>
      <c r="Q218" s="138">
        <v>0</v>
      </c>
      <c r="R218" s="138">
        <f t="shared" si="12"/>
        <v>0</v>
      </c>
      <c r="S218" s="138">
        <v>0</v>
      </c>
      <c r="T218" s="139">
        <f t="shared" si="13"/>
        <v>0</v>
      </c>
      <c r="AR218" s="140" t="s">
        <v>250</v>
      </c>
      <c r="AT218" s="140" t="s">
        <v>148</v>
      </c>
      <c r="AU218" s="140" t="s">
        <v>169</v>
      </c>
      <c r="AY218" s="18" t="s">
        <v>146</v>
      </c>
      <c r="BE218" s="141">
        <f t="shared" si="14"/>
        <v>0</v>
      </c>
      <c r="BF218" s="141">
        <f t="shared" si="15"/>
        <v>0</v>
      </c>
      <c r="BG218" s="141">
        <f t="shared" si="16"/>
        <v>0</v>
      </c>
      <c r="BH218" s="141">
        <f t="shared" si="17"/>
        <v>0</v>
      </c>
      <c r="BI218" s="141">
        <f t="shared" si="18"/>
        <v>0</v>
      </c>
      <c r="BJ218" s="18" t="s">
        <v>90</v>
      </c>
      <c r="BK218" s="141">
        <f t="shared" si="19"/>
        <v>0</v>
      </c>
      <c r="BL218" s="18" t="s">
        <v>250</v>
      </c>
      <c r="BM218" s="140" t="s">
        <v>2391</v>
      </c>
    </row>
    <row r="219" spans="2:65" s="1" customFormat="1" ht="24.2" customHeight="1">
      <c r="B219" s="34"/>
      <c r="C219" s="129" t="s">
        <v>1121</v>
      </c>
      <c r="D219" s="129" t="s">
        <v>148</v>
      </c>
      <c r="E219" s="130" t="s">
        <v>2392</v>
      </c>
      <c r="F219" s="131" t="s">
        <v>2393</v>
      </c>
      <c r="G219" s="132" t="s">
        <v>390</v>
      </c>
      <c r="H219" s="133">
        <v>1</v>
      </c>
      <c r="I219" s="134"/>
      <c r="J219" s="135">
        <f t="shared" si="10"/>
        <v>0</v>
      </c>
      <c r="K219" s="131" t="s">
        <v>44</v>
      </c>
      <c r="L219" s="34"/>
      <c r="M219" s="136" t="s">
        <v>44</v>
      </c>
      <c r="N219" s="137" t="s">
        <v>53</v>
      </c>
      <c r="P219" s="138">
        <f t="shared" si="11"/>
        <v>0</v>
      </c>
      <c r="Q219" s="138">
        <v>0</v>
      </c>
      <c r="R219" s="138">
        <f t="shared" si="12"/>
        <v>0</v>
      </c>
      <c r="S219" s="138">
        <v>0</v>
      </c>
      <c r="T219" s="139">
        <f t="shared" si="13"/>
        <v>0</v>
      </c>
      <c r="AR219" s="140" t="s">
        <v>250</v>
      </c>
      <c r="AT219" s="140" t="s">
        <v>148</v>
      </c>
      <c r="AU219" s="140" t="s">
        <v>169</v>
      </c>
      <c r="AY219" s="18" t="s">
        <v>146</v>
      </c>
      <c r="BE219" s="141">
        <f t="shared" si="14"/>
        <v>0</v>
      </c>
      <c r="BF219" s="141">
        <f t="shared" si="15"/>
        <v>0</v>
      </c>
      <c r="BG219" s="141">
        <f t="shared" si="16"/>
        <v>0</v>
      </c>
      <c r="BH219" s="141">
        <f t="shared" si="17"/>
        <v>0</v>
      </c>
      <c r="BI219" s="141">
        <f t="shared" si="18"/>
        <v>0</v>
      </c>
      <c r="BJ219" s="18" t="s">
        <v>90</v>
      </c>
      <c r="BK219" s="141">
        <f t="shared" si="19"/>
        <v>0</v>
      </c>
      <c r="BL219" s="18" t="s">
        <v>250</v>
      </c>
      <c r="BM219" s="140" t="s">
        <v>2394</v>
      </c>
    </row>
    <row r="220" spans="2:65" s="1" customFormat="1" ht="16.5" customHeight="1">
      <c r="B220" s="34"/>
      <c r="C220" s="129" t="s">
        <v>1126</v>
      </c>
      <c r="D220" s="129" t="s">
        <v>148</v>
      </c>
      <c r="E220" s="130" t="s">
        <v>2395</v>
      </c>
      <c r="F220" s="131" t="s">
        <v>2396</v>
      </c>
      <c r="G220" s="132" t="s">
        <v>390</v>
      </c>
      <c r="H220" s="133">
        <v>1</v>
      </c>
      <c r="I220" s="134"/>
      <c r="J220" s="135">
        <f t="shared" si="10"/>
        <v>0</v>
      </c>
      <c r="K220" s="131" t="s">
        <v>44</v>
      </c>
      <c r="L220" s="34"/>
      <c r="M220" s="136" t="s">
        <v>44</v>
      </c>
      <c r="N220" s="137" t="s">
        <v>53</v>
      </c>
      <c r="P220" s="138">
        <f t="shared" si="11"/>
        <v>0</v>
      </c>
      <c r="Q220" s="138">
        <v>0</v>
      </c>
      <c r="R220" s="138">
        <f t="shared" si="12"/>
        <v>0</v>
      </c>
      <c r="S220" s="138">
        <v>0</v>
      </c>
      <c r="T220" s="139">
        <f t="shared" si="13"/>
        <v>0</v>
      </c>
      <c r="AR220" s="140" t="s">
        <v>250</v>
      </c>
      <c r="AT220" s="140" t="s">
        <v>148</v>
      </c>
      <c r="AU220" s="140" t="s">
        <v>169</v>
      </c>
      <c r="AY220" s="18" t="s">
        <v>146</v>
      </c>
      <c r="BE220" s="141">
        <f t="shared" si="14"/>
        <v>0</v>
      </c>
      <c r="BF220" s="141">
        <f t="shared" si="15"/>
        <v>0</v>
      </c>
      <c r="BG220" s="141">
        <f t="shared" si="16"/>
        <v>0</v>
      </c>
      <c r="BH220" s="141">
        <f t="shared" si="17"/>
        <v>0</v>
      </c>
      <c r="BI220" s="141">
        <f t="shared" si="18"/>
        <v>0</v>
      </c>
      <c r="BJ220" s="18" t="s">
        <v>90</v>
      </c>
      <c r="BK220" s="141">
        <f t="shared" si="19"/>
        <v>0</v>
      </c>
      <c r="BL220" s="18" t="s">
        <v>250</v>
      </c>
      <c r="BM220" s="140" t="s">
        <v>2397</v>
      </c>
    </row>
    <row r="221" spans="2:65" s="1" customFormat="1" ht="16.5" customHeight="1">
      <c r="B221" s="34"/>
      <c r="C221" s="129" t="s">
        <v>1133</v>
      </c>
      <c r="D221" s="129" t="s">
        <v>148</v>
      </c>
      <c r="E221" s="130" t="s">
        <v>2398</v>
      </c>
      <c r="F221" s="131" t="s">
        <v>2399</v>
      </c>
      <c r="G221" s="132" t="s">
        <v>390</v>
      </c>
      <c r="H221" s="133">
        <v>1</v>
      </c>
      <c r="I221" s="134"/>
      <c r="J221" s="135">
        <f t="shared" si="10"/>
        <v>0</v>
      </c>
      <c r="K221" s="131" t="s">
        <v>44</v>
      </c>
      <c r="L221" s="34"/>
      <c r="M221" s="136" t="s">
        <v>44</v>
      </c>
      <c r="N221" s="137" t="s">
        <v>53</v>
      </c>
      <c r="P221" s="138">
        <f t="shared" si="11"/>
        <v>0</v>
      </c>
      <c r="Q221" s="138">
        <v>0</v>
      </c>
      <c r="R221" s="138">
        <f t="shared" si="12"/>
        <v>0</v>
      </c>
      <c r="S221" s="138">
        <v>0</v>
      </c>
      <c r="T221" s="139">
        <f t="shared" si="13"/>
        <v>0</v>
      </c>
      <c r="AR221" s="140" t="s">
        <v>250</v>
      </c>
      <c r="AT221" s="140" t="s">
        <v>148</v>
      </c>
      <c r="AU221" s="140" t="s">
        <v>169</v>
      </c>
      <c r="AY221" s="18" t="s">
        <v>146</v>
      </c>
      <c r="BE221" s="141">
        <f t="shared" si="14"/>
        <v>0</v>
      </c>
      <c r="BF221" s="141">
        <f t="shared" si="15"/>
        <v>0</v>
      </c>
      <c r="BG221" s="141">
        <f t="shared" si="16"/>
        <v>0</v>
      </c>
      <c r="BH221" s="141">
        <f t="shared" si="17"/>
        <v>0</v>
      </c>
      <c r="BI221" s="141">
        <f t="shared" si="18"/>
        <v>0</v>
      </c>
      <c r="BJ221" s="18" t="s">
        <v>90</v>
      </c>
      <c r="BK221" s="141">
        <f t="shared" si="19"/>
        <v>0</v>
      </c>
      <c r="BL221" s="18" t="s">
        <v>250</v>
      </c>
      <c r="BM221" s="140" t="s">
        <v>2400</v>
      </c>
    </row>
    <row r="222" spans="2:65" s="1" customFormat="1" ht="16.5" customHeight="1">
      <c r="B222" s="34"/>
      <c r="C222" s="129" t="s">
        <v>1138</v>
      </c>
      <c r="D222" s="129" t="s">
        <v>148</v>
      </c>
      <c r="E222" s="130" t="s">
        <v>2401</v>
      </c>
      <c r="F222" s="131" t="s">
        <v>2402</v>
      </c>
      <c r="G222" s="132" t="s">
        <v>381</v>
      </c>
      <c r="H222" s="133">
        <v>5</v>
      </c>
      <c r="I222" s="134"/>
      <c r="J222" s="135">
        <f t="shared" si="10"/>
        <v>0</v>
      </c>
      <c r="K222" s="131" t="s">
        <v>44</v>
      </c>
      <c r="L222" s="34"/>
      <c r="M222" s="136" t="s">
        <v>44</v>
      </c>
      <c r="N222" s="137" t="s">
        <v>53</v>
      </c>
      <c r="P222" s="138">
        <f t="shared" si="11"/>
        <v>0</v>
      </c>
      <c r="Q222" s="138">
        <v>0</v>
      </c>
      <c r="R222" s="138">
        <f t="shared" si="12"/>
        <v>0</v>
      </c>
      <c r="S222" s="138">
        <v>0</v>
      </c>
      <c r="T222" s="139">
        <f t="shared" si="13"/>
        <v>0</v>
      </c>
      <c r="AR222" s="140" t="s">
        <v>250</v>
      </c>
      <c r="AT222" s="140" t="s">
        <v>148</v>
      </c>
      <c r="AU222" s="140" t="s">
        <v>169</v>
      </c>
      <c r="AY222" s="18" t="s">
        <v>146</v>
      </c>
      <c r="BE222" s="141">
        <f t="shared" si="14"/>
        <v>0</v>
      </c>
      <c r="BF222" s="141">
        <f t="shared" si="15"/>
        <v>0</v>
      </c>
      <c r="BG222" s="141">
        <f t="shared" si="16"/>
        <v>0</v>
      </c>
      <c r="BH222" s="141">
        <f t="shared" si="17"/>
        <v>0</v>
      </c>
      <c r="BI222" s="141">
        <f t="shared" si="18"/>
        <v>0</v>
      </c>
      <c r="BJ222" s="18" t="s">
        <v>90</v>
      </c>
      <c r="BK222" s="141">
        <f t="shared" si="19"/>
        <v>0</v>
      </c>
      <c r="BL222" s="18" t="s">
        <v>250</v>
      </c>
      <c r="BM222" s="140" t="s">
        <v>2403</v>
      </c>
    </row>
    <row r="223" spans="2:65" s="1" customFormat="1" ht="16.5" customHeight="1">
      <c r="B223" s="34"/>
      <c r="C223" s="129" t="s">
        <v>1144</v>
      </c>
      <c r="D223" s="129" t="s">
        <v>148</v>
      </c>
      <c r="E223" s="130" t="s">
        <v>2404</v>
      </c>
      <c r="F223" s="131" t="s">
        <v>2405</v>
      </c>
      <c r="G223" s="132" t="s">
        <v>390</v>
      </c>
      <c r="H223" s="133">
        <v>1</v>
      </c>
      <c r="I223" s="134"/>
      <c r="J223" s="135">
        <f t="shared" si="10"/>
        <v>0</v>
      </c>
      <c r="K223" s="131" t="s">
        <v>44</v>
      </c>
      <c r="L223" s="34"/>
      <c r="M223" s="136" t="s">
        <v>44</v>
      </c>
      <c r="N223" s="137" t="s">
        <v>53</v>
      </c>
      <c r="P223" s="138">
        <f t="shared" si="11"/>
        <v>0</v>
      </c>
      <c r="Q223" s="138">
        <v>0</v>
      </c>
      <c r="R223" s="138">
        <f t="shared" si="12"/>
        <v>0</v>
      </c>
      <c r="S223" s="138">
        <v>0</v>
      </c>
      <c r="T223" s="139">
        <f t="shared" si="13"/>
        <v>0</v>
      </c>
      <c r="AR223" s="140" t="s">
        <v>250</v>
      </c>
      <c r="AT223" s="140" t="s">
        <v>148</v>
      </c>
      <c r="AU223" s="140" t="s">
        <v>169</v>
      </c>
      <c r="AY223" s="18" t="s">
        <v>146</v>
      </c>
      <c r="BE223" s="141">
        <f t="shared" si="14"/>
        <v>0</v>
      </c>
      <c r="BF223" s="141">
        <f t="shared" si="15"/>
        <v>0</v>
      </c>
      <c r="BG223" s="141">
        <f t="shared" si="16"/>
        <v>0</v>
      </c>
      <c r="BH223" s="141">
        <f t="shared" si="17"/>
        <v>0</v>
      </c>
      <c r="BI223" s="141">
        <f t="shared" si="18"/>
        <v>0</v>
      </c>
      <c r="BJ223" s="18" t="s">
        <v>90</v>
      </c>
      <c r="BK223" s="141">
        <f t="shared" si="19"/>
        <v>0</v>
      </c>
      <c r="BL223" s="18" t="s">
        <v>250</v>
      </c>
      <c r="BM223" s="140" t="s">
        <v>2406</v>
      </c>
    </row>
    <row r="224" spans="2:65" s="1" customFormat="1" ht="16.5" customHeight="1">
      <c r="B224" s="34"/>
      <c r="C224" s="129" t="s">
        <v>1150</v>
      </c>
      <c r="D224" s="129" t="s">
        <v>148</v>
      </c>
      <c r="E224" s="130" t="s">
        <v>2407</v>
      </c>
      <c r="F224" s="131" t="s">
        <v>2408</v>
      </c>
      <c r="G224" s="132" t="s">
        <v>390</v>
      </c>
      <c r="H224" s="133">
        <v>1</v>
      </c>
      <c r="I224" s="134"/>
      <c r="J224" s="135">
        <f t="shared" si="10"/>
        <v>0</v>
      </c>
      <c r="K224" s="131" t="s">
        <v>44</v>
      </c>
      <c r="L224" s="34"/>
      <c r="M224" s="136" t="s">
        <v>44</v>
      </c>
      <c r="N224" s="137" t="s">
        <v>53</v>
      </c>
      <c r="P224" s="138">
        <f t="shared" si="11"/>
        <v>0</v>
      </c>
      <c r="Q224" s="138">
        <v>0</v>
      </c>
      <c r="R224" s="138">
        <f t="shared" si="12"/>
        <v>0</v>
      </c>
      <c r="S224" s="138">
        <v>0</v>
      </c>
      <c r="T224" s="139">
        <f t="shared" si="13"/>
        <v>0</v>
      </c>
      <c r="AR224" s="140" t="s">
        <v>250</v>
      </c>
      <c r="AT224" s="140" t="s">
        <v>148</v>
      </c>
      <c r="AU224" s="140" t="s">
        <v>169</v>
      </c>
      <c r="AY224" s="18" t="s">
        <v>146</v>
      </c>
      <c r="BE224" s="141">
        <f t="shared" si="14"/>
        <v>0</v>
      </c>
      <c r="BF224" s="141">
        <f t="shared" si="15"/>
        <v>0</v>
      </c>
      <c r="BG224" s="141">
        <f t="shared" si="16"/>
        <v>0</v>
      </c>
      <c r="BH224" s="141">
        <f t="shared" si="17"/>
        <v>0</v>
      </c>
      <c r="BI224" s="141">
        <f t="shared" si="18"/>
        <v>0</v>
      </c>
      <c r="BJ224" s="18" t="s">
        <v>90</v>
      </c>
      <c r="BK224" s="141">
        <f t="shared" si="19"/>
        <v>0</v>
      </c>
      <c r="BL224" s="18" t="s">
        <v>250</v>
      </c>
      <c r="BM224" s="140" t="s">
        <v>2409</v>
      </c>
    </row>
    <row r="225" spans="2:65" s="1" customFormat="1" ht="16.5" customHeight="1">
      <c r="B225" s="34"/>
      <c r="C225" s="129" t="s">
        <v>1155</v>
      </c>
      <c r="D225" s="129" t="s">
        <v>148</v>
      </c>
      <c r="E225" s="130" t="s">
        <v>2410</v>
      </c>
      <c r="F225" s="131" t="s">
        <v>2411</v>
      </c>
      <c r="G225" s="132" t="s">
        <v>381</v>
      </c>
      <c r="H225" s="133">
        <v>1</v>
      </c>
      <c r="I225" s="134"/>
      <c r="J225" s="135">
        <f t="shared" si="10"/>
        <v>0</v>
      </c>
      <c r="K225" s="131" t="s">
        <v>44</v>
      </c>
      <c r="L225" s="34"/>
      <c r="M225" s="136" t="s">
        <v>44</v>
      </c>
      <c r="N225" s="137" t="s">
        <v>53</v>
      </c>
      <c r="P225" s="138">
        <f t="shared" si="11"/>
        <v>0</v>
      </c>
      <c r="Q225" s="138">
        <v>0</v>
      </c>
      <c r="R225" s="138">
        <f t="shared" si="12"/>
        <v>0</v>
      </c>
      <c r="S225" s="138">
        <v>0</v>
      </c>
      <c r="T225" s="139">
        <f t="shared" si="13"/>
        <v>0</v>
      </c>
      <c r="AR225" s="140" t="s">
        <v>250</v>
      </c>
      <c r="AT225" s="140" t="s">
        <v>148</v>
      </c>
      <c r="AU225" s="140" t="s">
        <v>169</v>
      </c>
      <c r="AY225" s="18" t="s">
        <v>146</v>
      </c>
      <c r="BE225" s="141">
        <f t="shared" si="14"/>
        <v>0</v>
      </c>
      <c r="BF225" s="141">
        <f t="shared" si="15"/>
        <v>0</v>
      </c>
      <c r="BG225" s="141">
        <f t="shared" si="16"/>
        <v>0</v>
      </c>
      <c r="BH225" s="141">
        <f t="shared" si="17"/>
        <v>0</v>
      </c>
      <c r="BI225" s="141">
        <f t="shared" si="18"/>
        <v>0</v>
      </c>
      <c r="BJ225" s="18" t="s">
        <v>90</v>
      </c>
      <c r="BK225" s="141">
        <f t="shared" si="19"/>
        <v>0</v>
      </c>
      <c r="BL225" s="18" t="s">
        <v>250</v>
      </c>
      <c r="BM225" s="140" t="s">
        <v>2412</v>
      </c>
    </row>
    <row r="226" spans="2:65" s="1" customFormat="1" ht="16.5" customHeight="1">
      <c r="B226" s="34"/>
      <c r="C226" s="129" t="s">
        <v>1160</v>
      </c>
      <c r="D226" s="129" t="s">
        <v>148</v>
      </c>
      <c r="E226" s="130" t="s">
        <v>2413</v>
      </c>
      <c r="F226" s="131" t="s">
        <v>2414</v>
      </c>
      <c r="G226" s="132" t="s">
        <v>390</v>
      </c>
      <c r="H226" s="133">
        <v>1</v>
      </c>
      <c r="I226" s="134"/>
      <c r="J226" s="135">
        <f t="shared" si="10"/>
        <v>0</v>
      </c>
      <c r="K226" s="131" t="s">
        <v>44</v>
      </c>
      <c r="L226" s="34"/>
      <c r="M226" s="136" t="s">
        <v>44</v>
      </c>
      <c r="N226" s="137" t="s">
        <v>53</v>
      </c>
      <c r="P226" s="138">
        <f t="shared" si="11"/>
        <v>0</v>
      </c>
      <c r="Q226" s="138">
        <v>0</v>
      </c>
      <c r="R226" s="138">
        <f t="shared" si="12"/>
        <v>0</v>
      </c>
      <c r="S226" s="138">
        <v>0</v>
      </c>
      <c r="T226" s="139">
        <f t="shared" si="13"/>
        <v>0</v>
      </c>
      <c r="AR226" s="140" t="s">
        <v>250</v>
      </c>
      <c r="AT226" s="140" t="s">
        <v>148</v>
      </c>
      <c r="AU226" s="140" t="s">
        <v>169</v>
      </c>
      <c r="AY226" s="18" t="s">
        <v>146</v>
      </c>
      <c r="BE226" s="141">
        <f t="shared" si="14"/>
        <v>0</v>
      </c>
      <c r="BF226" s="141">
        <f t="shared" si="15"/>
        <v>0</v>
      </c>
      <c r="BG226" s="141">
        <f t="shared" si="16"/>
        <v>0</v>
      </c>
      <c r="BH226" s="141">
        <f t="shared" si="17"/>
        <v>0</v>
      </c>
      <c r="BI226" s="141">
        <f t="shared" si="18"/>
        <v>0</v>
      </c>
      <c r="BJ226" s="18" t="s">
        <v>90</v>
      </c>
      <c r="BK226" s="141">
        <f t="shared" si="19"/>
        <v>0</v>
      </c>
      <c r="BL226" s="18" t="s">
        <v>250</v>
      </c>
      <c r="BM226" s="140" t="s">
        <v>2415</v>
      </c>
    </row>
    <row r="227" spans="2:65" s="11" customFormat="1" ht="20.85" customHeight="1">
      <c r="B227" s="117"/>
      <c r="D227" s="118" t="s">
        <v>81</v>
      </c>
      <c r="E227" s="127" t="s">
        <v>2416</v>
      </c>
      <c r="F227" s="127" t="s">
        <v>2417</v>
      </c>
      <c r="I227" s="120"/>
      <c r="J227" s="128">
        <f>BK227</f>
        <v>0</v>
      </c>
      <c r="L227" s="117"/>
      <c r="M227" s="122"/>
      <c r="P227" s="123">
        <f>SUM(P228:P280)</f>
        <v>0</v>
      </c>
      <c r="R227" s="123">
        <f>SUM(R228:R280)</f>
        <v>0</v>
      </c>
      <c r="T227" s="124">
        <f>SUM(T228:T280)</f>
        <v>0</v>
      </c>
      <c r="AR227" s="118" t="s">
        <v>153</v>
      </c>
      <c r="AT227" s="125" t="s">
        <v>81</v>
      </c>
      <c r="AU227" s="125" t="s">
        <v>92</v>
      </c>
      <c r="AY227" s="118" t="s">
        <v>146</v>
      </c>
      <c r="BK227" s="126">
        <f>SUM(BK228:BK280)</f>
        <v>0</v>
      </c>
    </row>
    <row r="228" spans="2:65" s="1" customFormat="1" ht="16.5" customHeight="1">
      <c r="B228" s="34"/>
      <c r="C228" s="178" t="s">
        <v>1165</v>
      </c>
      <c r="D228" s="178" t="s">
        <v>720</v>
      </c>
      <c r="E228" s="179" t="s">
        <v>2418</v>
      </c>
      <c r="F228" s="180" t="s">
        <v>2419</v>
      </c>
      <c r="G228" s="181" t="s">
        <v>192</v>
      </c>
      <c r="H228" s="182">
        <v>10</v>
      </c>
      <c r="I228" s="183"/>
      <c r="J228" s="184">
        <f t="shared" ref="J228:J269" si="20">ROUND(I228*H228,2)</f>
        <v>0</v>
      </c>
      <c r="K228" s="180" t="s">
        <v>44</v>
      </c>
      <c r="L228" s="185"/>
      <c r="M228" s="186" t="s">
        <v>44</v>
      </c>
      <c r="N228" s="187" t="s">
        <v>53</v>
      </c>
      <c r="P228" s="138">
        <f t="shared" ref="P228:P269" si="21">O228*H228</f>
        <v>0</v>
      </c>
      <c r="Q228" s="138">
        <v>0</v>
      </c>
      <c r="R228" s="138">
        <f t="shared" ref="R228:R269" si="22">Q228*H228</f>
        <v>0</v>
      </c>
      <c r="S228" s="138">
        <v>0</v>
      </c>
      <c r="T228" s="139">
        <f t="shared" ref="T228:T269" si="23">S228*H228</f>
        <v>0</v>
      </c>
      <c r="AR228" s="140" t="s">
        <v>361</v>
      </c>
      <c r="AT228" s="140" t="s">
        <v>720</v>
      </c>
      <c r="AU228" s="140" t="s">
        <v>169</v>
      </c>
      <c r="AY228" s="18" t="s">
        <v>146</v>
      </c>
      <c r="BE228" s="141">
        <f t="shared" ref="BE228:BE269" si="24">IF(N228="základní",J228,0)</f>
        <v>0</v>
      </c>
      <c r="BF228" s="141">
        <f t="shared" ref="BF228:BF269" si="25">IF(N228="snížená",J228,0)</f>
        <v>0</v>
      </c>
      <c r="BG228" s="141">
        <f t="shared" ref="BG228:BG269" si="26">IF(N228="zákl. přenesená",J228,0)</f>
        <v>0</v>
      </c>
      <c r="BH228" s="141">
        <f t="shared" ref="BH228:BH269" si="27">IF(N228="sníž. přenesená",J228,0)</f>
        <v>0</v>
      </c>
      <c r="BI228" s="141">
        <f t="shared" ref="BI228:BI269" si="28">IF(N228="nulová",J228,0)</f>
        <v>0</v>
      </c>
      <c r="BJ228" s="18" t="s">
        <v>90</v>
      </c>
      <c r="BK228" s="141">
        <f t="shared" ref="BK228:BK269" si="29">ROUND(I228*H228,2)</f>
        <v>0</v>
      </c>
      <c r="BL228" s="18" t="s">
        <v>250</v>
      </c>
      <c r="BM228" s="140" t="s">
        <v>2420</v>
      </c>
    </row>
    <row r="229" spans="2:65" s="1" customFormat="1" ht="16.5" customHeight="1">
      <c r="B229" s="34"/>
      <c r="C229" s="178" t="s">
        <v>1170</v>
      </c>
      <c r="D229" s="178" t="s">
        <v>720</v>
      </c>
      <c r="E229" s="179" t="s">
        <v>2421</v>
      </c>
      <c r="F229" s="180" t="s">
        <v>2422</v>
      </c>
      <c r="G229" s="181" t="s">
        <v>192</v>
      </c>
      <c r="H229" s="182">
        <v>20</v>
      </c>
      <c r="I229" s="183"/>
      <c r="J229" s="184">
        <f t="shared" si="20"/>
        <v>0</v>
      </c>
      <c r="K229" s="180" t="s">
        <v>44</v>
      </c>
      <c r="L229" s="185"/>
      <c r="M229" s="186" t="s">
        <v>44</v>
      </c>
      <c r="N229" s="187" t="s">
        <v>53</v>
      </c>
      <c r="P229" s="138">
        <f t="shared" si="21"/>
        <v>0</v>
      </c>
      <c r="Q229" s="138">
        <v>0</v>
      </c>
      <c r="R229" s="138">
        <f t="shared" si="22"/>
        <v>0</v>
      </c>
      <c r="S229" s="138">
        <v>0</v>
      </c>
      <c r="T229" s="139">
        <f t="shared" si="23"/>
        <v>0</v>
      </c>
      <c r="AR229" s="140" t="s">
        <v>361</v>
      </c>
      <c r="AT229" s="140" t="s">
        <v>720</v>
      </c>
      <c r="AU229" s="140" t="s">
        <v>169</v>
      </c>
      <c r="AY229" s="18" t="s">
        <v>146</v>
      </c>
      <c r="BE229" s="141">
        <f t="shared" si="24"/>
        <v>0</v>
      </c>
      <c r="BF229" s="141">
        <f t="shared" si="25"/>
        <v>0</v>
      </c>
      <c r="BG229" s="141">
        <f t="shared" si="26"/>
        <v>0</v>
      </c>
      <c r="BH229" s="141">
        <f t="shared" si="27"/>
        <v>0</v>
      </c>
      <c r="BI229" s="141">
        <f t="shared" si="28"/>
        <v>0</v>
      </c>
      <c r="BJ229" s="18" t="s">
        <v>90</v>
      </c>
      <c r="BK229" s="141">
        <f t="shared" si="29"/>
        <v>0</v>
      </c>
      <c r="BL229" s="18" t="s">
        <v>250</v>
      </c>
      <c r="BM229" s="140" t="s">
        <v>2423</v>
      </c>
    </row>
    <row r="230" spans="2:65" s="1" customFormat="1" ht="16.5" customHeight="1">
      <c r="B230" s="34"/>
      <c r="C230" s="178" t="s">
        <v>1176</v>
      </c>
      <c r="D230" s="178" t="s">
        <v>720</v>
      </c>
      <c r="E230" s="179" t="s">
        <v>2424</v>
      </c>
      <c r="F230" s="180" t="s">
        <v>2425</v>
      </c>
      <c r="G230" s="181" t="s">
        <v>192</v>
      </c>
      <c r="H230" s="182">
        <v>280</v>
      </c>
      <c r="I230" s="183"/>
      <c r="J230" s="184">
        <f t="shared" si="20"/>
        <v>0</v>
      </c>
      <c r="K230" s="180" t="s">
        <v>44</v>
      </c>
      <c r="L230" s="185"/>
      <c r="M230" s="186" t="s">
        <v>44</v>
      </c>
      <c r="N230" s="187" t="s">
        <v>53</v>
      </c>
      <c r="P230" s="138">
        <f t="shared" si="21"/>
        <v>0</v>
      </c>
      <c r="Q230" s="138">
        <v>0</v>
      </c>
      <c r="R230" s="138">
        <f t="shared" si="22"/>
        <v>0</v>
      </c>
      <c r="S230" s="138">
        <v>0</v>
      </c>
      <c r="T230" s="139">
        <f t="shared" si="23"/>
        <v>0</v>
      </c>
      <c r="AR230" s="140" t="s">
        <v>361</v>
      </c>
      <c r="AT230" s="140" t="s">
        <v>720</v>
      </c>
      <c r="AU230" s="140" t="s">
        <v>169</v>
      </c>
      <c r="AY230" s="18" t="s">
        <v>146</v>
      </c>
      <c r="BE230" s="141">
        <f t="shared" si="24"/>
        <v>0</v>
      </c>
      <c r="BF230" s="141">
        <f t="shared" si="25"/>
        <v>0</v>
      </c>
      <c r="BG230" s="141">
        <f t="shared" si="26"/>
        <v>0</v>
      </c>
      <c r="BH230" s="141">
        <f t="shared" si="27"/>
        <v>0</v>
      </c>
      <c r="BI230" s="141">
        <f t="shared" si="28"/>
        <v>0</v>
      </c>
      <c r="BJ230" s="18" t="s">
        <v>90</v>
      </c>
      <c r="BK230" s="141">
        <f t="shared" si="29"/>
        <v>0</v>
      </c>
      <c r="BL230" s="18" t="s">
        <v>250</v>
      </c>
      <c r="BM230" s="140" t="s">
        <v>2426</v>
      </c>
    </row>
    <row r="231" spans="2:65" s="1" customFormat="1" ht="16.5" customHeight="1">
      <c r="B231" s="34"/>
      <c r="C231" s="178" t="s">
        <v>1182</v>
      </c>
      <c r="D231" s="178" t="s">
        <v>720</v>
      </c>
      <c r="E231" s="179" t="s">
        <v>2427</v>
      </c>
      <c r="F231" s="180" t="s">
        <v>2428</v>
      </c>
      <c r="G231" s="181" t="s">
        <v>192</v>
      </c>
      <c r="H231" s="182">
        <v>130</v>
      </c>
      <c r="I231" s="183"/>
      <c r="J231" s="184">
        <f t="shared" si="20"/>
        <v>0</v>
      </c>
      <c r="K231" s="180" t="s">
        <v>44</v>
      </c>
      <c r="L231" s="185"/>
      <c r="M231" s="186" t="s">
        <v>44</v>
      </c>
      <c r="N231" s="187" t="s">
        <v>53</v>
      </c>
      <c r="P231" s="138">
        <f t="shared" si="21"/>
        <v>0</v>
      </c>
      <c r="Q231" s="138">
        <v>0</v>
      </c>
      <c r="R231" s="138">
        <f t="shared" si="22"/>
        <v>0</v>
      </c>
      <c r="S231" s="138">
        <v>0</v>
      </c>
      <c r="T231" s="139">
        <f t="shared" si="23"/>
        <v>0</v>
      </c>
      <c r="AR231" s="140" t="s">
        <v>361</v>
      </c>
      <c r="AT231" s="140" t="s">
        <v>720</v>
      </c>
      <c r="AU231" s="140" t="s">
        <v>169</v>
      </c>
      <c r="AY231" s="18" t="s">
        <v>146</v>
      </c>
      <c r="BE231" s="141">
        <f t="shared" si="24"/>
        <v>0</v>
      </c>
      <c r="BF231" s="141">
        <f t="shared" si="25"/>
        <v>0</v>
      </c>
      <c r="BG231" s="141">
        <f t="shared" si="26"/>
        <v>0</v>
      </c>
      <c r="BH231" s="141">
        <f t="shared" si="27"/>
        <v>0</v>
      </c>
      <c r="BI231" s="141">
        <f t="shared" si="28"/>
        <v>0</v>
      </c>
      <c r="BJ231" s="18" t="s">
        <v>90</v>
      </c>
      <c r="BK231" s="141">
        <f t="shared" si="29"/>
        <v>0</v>
      </c>
      <c r="BL231" s="18" t="s">
        <v>250</v>
      </c>
      <c r="BM231" s="140" t="s">
        <v>2429</v>
      </c>
    </row>
    <row r="232" spans="2:65" s="1" customFormat="1" ht="16.5" customHeight="1">
      <c r="B232" s="34"/>
      <c r="C232" s="178" t="s">
        <v>1187</v>
      </c>
      <c r="D232" s="178" t="s">
        <v>720</v>
      </c>
      <c r="E232" s="179" t="s">
        <v>2430</v>
      </c>
      <c r="F232" s="180" t="s">
        <v>2431</v>
      </c>
      <c r="G232" s="181" t="s">
        <v>192</v>
      </c>
      <c r="H232" s="182">
        <v>77</v>
      </c>
      <c r="I232" s="183"/>
      <c r="J232" s="184">
        <f t="shared" si="20"/>
        <v>0</v>
      </c>
      <c r="K232" s="180" t="s">
        <v>44</v>
      </c>
      <c r="L232" s="185"/>
      <c r="M232" s="186" t="s">
        <v>44</v>
      </c>
      <c r="N232" s="187" t="s">
        <v>53</v>
      </c>
      <c r="P232" s="138">
        <f t="shared" si="21"/>
        <v>0</v>
      </c>
      <c r="Q232" s="138">
        <v>0</v>
      </c>
      <c r="R232" s="138">
        <f t="shared" si="22"/>
        <v>0</v>
      </c>
      <c r="S232" s="138">
        <v>0</v>
      </c>
      <c r="T232" s="139">
        <f t="shared" si="23"/>
        <v>0</v>
      </c>
      <c r="AR232" s="140" t="s">
        <v>361</v>
      </c>
      <c r="AT232" s="140" t="s">
        <v>720</v>
      </c>
      <c r="AU232" s="140" t="s">
        <v>169</v>
      </c>
      <c r="AY232" s="18" t="s">
        <v>146</v>
      </c>
      <c r="BE232" s="141">
        <f t="shared" si="24"/>
        <v>0</v>
      </c>
      <c r="BF232" s="141">
        <f t="shared" si="25"/>
        <v>0</v>
      </c>
      <c r="BG232" s="141">
        <f t="shared" si="26"/>
        <v>0</v>
      </c>
      <c r="BH232" s="141">
        <f t="shared" si="27"/>
        <v>0</v>
      </c>
      <c r="BI232" s="141">
        <f t="shared" si="28"/>
        <v>0</v>
      </c>
      <c r="BJ232" s="18" t="s">
        <v>90</v>
      </c>
      <c r="BK232" s="141">
        <f t="shared" si="29"/>
        <v>0</v>
      </c>
      <c r="BL232" s="18" t="s">
        <v>250</v>
      </c>
      <c r="BM232" s="140" t="s">
        <v>2432</v>
      </c>
    </row>
    <row r="233" spans="2:65" s="1" customFormat="1" ht="16.5" customHeight="1">
      <c r="B233" s="34"/>
      <c r="C233" s="178" t="s">
        <v>1193</v>
      </c>
      <c r="D233" s="178" t="s">
        <v>720</v>
      </c>
      <c r="E233" s="179" t="s">
        <v>2433</v>
      </c>
      <c r="F233" s="180" t="s">
        <v>2434</v>
      </c>
      <c r="G233" s="181" t="s">
        <v>192</v>
      </c>
      <c r="H233" s="182">
        <v>107</v>
      </c>
      <c r="I233" s="183"/>
      <c r="J233" s="184">
        <f t="shared" si="20"/>
        <v>0</v>
      </c>
      <c r="K233" s="180" t="s">
        <v>44</v>
      </c>
      <c r="L233" s="185"/>
      <c r="M233" s="186" t="s">
        <v>44</v>
      </c>
      <c r="N233" s="187" t="s">
        <v>53</v>
      </c>
      <c r="P233" s="138">
        <f t="shared" si="21"/>
        <v>0</v>
      </c>
      <c r="Q233" s="138">
        <v>0</v>
      </c>
      <c r="R233" s="138">
        <f t="shared" si="22"/>
        <v>0</v>
      </c>
      <c r="S233" s="138">
        <v>0</v>
      </c>
      <c r="T233" s="139">
        <f t="shared" si="23"/>
        <v>0</v>
      </c>
      <c r="AR233" s="140" t="s">
        <v>361</v>
      </c>
      <c r="AT233" s="140" t="s">
        <v>720</v>
      </c>
      <c r="AU233" s="140" t="s">
        <v>169</v>
      </c>
      <c r="AY233" s="18" t="s">
        <v>146</v>
      </c>
      <c r="BE233" s="141">
        <f t="shared" si="24"/>
        <v>0</v>
      </c>
      <c r="BF233" s="141">
        <f t="shared" si="25"/>
        <v>0</v>
      </c>
      <c r="BG233" s="141">
        <f t="shared" si="26"/>
        <v>0</v>
      </c>
      <c r="BH233" s="141">
        <f t="shared" si="27"/>
        <v>0</v>
      </c>
      <c r="BI233" s="141">
        <f t="shared" si="28"/>
        <v>0</v>
      </c>
      <c r="BJ233" s="18" t="s">
        <v>90</v>
      </c>
      <c r="BK233" s="141">
        <f t="shared" si="29"/>
        <v>0</v>
      </c>
      <c r="BL233" s="18" t="s">
        <v>250</v>
      </c>
      <c r="BM233" s="140" t="s">
        <v>2435</v>
      </c>
    </row>
    <row r="234" spans="2:65" s="1" customFormat="1" ht="16.5" customHeight="1">
      <c r="B234" s="34"/>
      <c r="C234" s="178" t="s">
        <v>1199</v>
      </c>
      <c r="D234" s="178" t="s">
        <v>720</v>
      </c>
      <c r="E234" s="179" t="s">
        <v>2436</v>
      </c>
      <c r="F234" s="180" t="s">
        <v>2437</v>
      </c>
      <c r="G234" s="181" t="s">
        <v>192</v>
      </c>
      <c r="H234" s="182">
        <v>23</v>
      </c>
      <c r="I234" s="183"/>
      <c r="J234" s="184">
        <f t="shared" si="20"/>
        <v>0</v>
      </c>
      <c r="K234" s="180" t="s">
        <v>44</v>
      </c>
      <c r="L234" s="185"/>
      <c r="M234" s="186" t="s">
        <v>44</v>
      </c>
      <c r="N234" s="187" t="s">
        <v>53</v>
      </c>
      <c r="P234" s="138">
        <f t="shared" si="21"/>
        <v>0</v>
      </c>
      <c r="Q234" s="138">
        <v>0</v>
      </c>
      <c r="R234" s="138">
        <f t="shared" si="22"/>
        <v>0</v>
      </c>
      <c r="S234" s="138">
        <v>0</v>
      </c>
      <c r="T234" s="139">
        <f t="shared" si="23"/>
        <v>0</v>
      </c>
      <c r="AR234" s="140" t="s">
        <v>361</v>
      </c>
      <c r="AT234" s="140" t="s">
        <v>720</v>
      </c>
      <c r="AU234" s="140" t="s">
        <v>169</v>
      </c>
      <c r="AY234" s="18" t="s">
        <v>146</v>
      </c>
      <c r="BE234" s="141">
        <f t="shared" si="24"/>
        <v>0</v>
      </c>
      <c r="BF234" s="141">
        <f t="shared" si="25"/>
        <v>0</v>
      </c>
      <c r="BG234" s="141">
        <f t="shared" si="26"/>
        <v>0</v>
      </c>
      <c r="BH234" s="141">
        <f t="shared" si="27"/>
        <v>0</v>
      </c>
      <c r="BI234" s="141">
        <f t="shared" si="28"/>
        <v>0</v>
      </c>
      <c r="BJ234" s="18" t="s">
        <v>90</v>
      </c>
      <c r="BK234" s="141">
        <f t="shared" si="29"/>
        <v>0</v>
      </c>
      <c r="BL234" s="18" t="s">
        <v>250</v>
      </c>
      <c r="BM234" s="140" t="s">
        <v>2438</v>
      </c>
    </row>
    <row r="235" spans="2:65" s="1" customFormat="1" ht="16.5" customHeight="1">
      <c r="B235" s="34"/>
      <c r="C235" s="178" t="s">
        <v>1203</v>
      </c>
      <c r="D235" s="178" t="s">
        <v>720</v>
      </c>
      <c r="E235" s="179" t="s">
        <v>2439</v>
      </c>
      <c r="F235" s="180" t="s">
        <v>2440</v>
      </c>
      <c r="G235" s="181" t="s">
        <v>192</v>
      </c>
      <c r="H235" s="182">
        <v>20</v>
      </c>
      <c r="I235" s="183"/>
      <c r="J235" s="184">
        <f t="shared" si="20"/>
        <v>0</v>
      </c>
      <c r="K235" s="180" t="s">
        <v>44</v>
      </c>
      <c r="L235" s="185"/>
      <c r="M235" s="186" t="s">
        <v>44</v>
      </c>
      <c r="N235" s="187" t="s">
        <v>53</v>
      </c>
      <c r="P235" s="138">
        <f t="shared" si="21"/>
        <v>0</v>
      </c>
      <c r="Q235" s="138">
        <v>0</v>
      </c>
      <c r="R235" s="138">
        <f t="shared" si="22"/>
        <v>0</v>
      </c>
      <c r="S235" s="138">
        <v>0</v>
      </c>
      <c r="T235" s="139">
        <f t="shared" si="23"/>
        <v>0</v>
      </c>
      <c r="AR235" s="140" t="s">
        <v>361</v>
      </c>
      <c r="AT235" s="140" t="s">
        <v>720</v>
      </c>
      <c r="AU235" s="140" t="s">
        <v>169</v>
      </c>
      <c r="AY235" s="18" t="s">
        <v>146</v>
      </c>
      <c r="BE235" s="141">
        <f t="shared" si="24"/>
        <v>0</v>
      </c>
      <c r="BF235" s="141">
        <f t="shared" si="25"/>
        <v>0</v>
      </c>
      <c r="BG235" s="141">
        <f t="shared" si="26"/>
        <v>0</v>
      </c>
      <c r="BH235" s="141">
        <f t="shared" si="27"/>
        <v>0</v>
      </c>
      <c r="BI235" s="141">
        <f t="shared" si="28"/>
        <v>0</v>
      </c>
      <c r="BJ235" s="18" t="s">
        <v>90</v>
      </c>
      <c r="BK235" s="141">
        <f t="shared" si="29"/>
        <v>0</v>
      </c>
      <c r="BL235" s="18" t="s">
        <v>250</v>
      </c>
      <c r="BM235" s="140" t="s">
        <v>2441</v>
      </c>
    </row>
    <row r="236" spans="2:65" s="1" customFormat="1" ht="16.5" customHeight="1">
      <c r="B236" s="34"/>
      <c r="C236" s="178" t="s">
        <v>1209</v>
      </c>
      <c r="D236" s="178" t="s">
        <v>720</v>
      </c>
      <c r="E236" s="179" t="s">
        <v>2442</v>
      </c>
      <c r="F236" s="180" t="s">
        <v>2443</v>
      </c>
      <c r="G236" s="181" t="s">
        <v>192</v>
      </c>
      <c r="H236" s="182">
        <v>158</v>
      </c>
      <c r="I236" s="183"/>
      <c r="J236" s="184">
        <f t="shared" si="20"/>
        <v>0</v>
      </c>
      <c r="K236" s="180" t="s">
        <v>44</v>
      </c>
      <c r="L236" s="185"/>
      <c r="M236" s="186" t="s">
        <v>44</v>
      </c>
      <c r="N236" s="187" t="s">
        <v>53</v>
      </c>
      <c r="P236" s="138">
        <f t="shared" si="21"/>
        <v>0</v>
      </c>
      <c r="Q236" s="138">
        <v>0</v>
      </c>
      <c r="R236" s="138">
        <f t="shared" si="22"/>
        <v>0</v>
      </c>
      <c r="S236" s="138">
        <v>0</v>
      </c>
      <c r="T236" s="139">
        <f t="shared" si="23"/>
        <v>0</v>
      </c>
      <c r="AR236" s="140" t="s">
        <v>361</v>
      </c>
      <c r="AT236" s="140" t="s">
        <v>720</v>
      </c>
      <c r="AU236" s="140" t="s">
        <v>169</v>
      </c>
      <c r="AY236" s="18" t="s">
        <v>146</v>
      </c>
      <c r="BE236" s="141">
        <f t="shared" si="24"/>
        <v>0</v>
      </c>
      <c r="BF236" s="141">
        <f t="shared" si="25"/>
        <v>0</v>
      </c>
      <c r="BG236" s="141">
        <f t="shared" si="26"/>
        <v>0</v>
      </c>
      <c r="BH236" s="141">
        <f t="shared" si="27"/>
        <v>0</v>
      </c>
      <c r="BI236" s="141">
        <f t="shared" si="28"/>
        <v>0</v>
      </c>
      <c r="BJ236" s="18" t="s">
        <v>90</v>
      </c>
      <c r="BK236" s="141">
        <f t="shared" si="29"/>
        <v>0</v>
      </c>
      <c r="BL236" s="18" t="s">
        <v>250</v>
      </c>
      <c r="BM236" s="140" t="s">
        <v>2444</v>
      </c>
    </row>
    <row r="237" spans="2:65" s="1" customFormat="1" ht="16.5" customHeight="1">
      <c r="B237" s="34"/>
      <c r="C237" s="178" t="s">
        <v>1213</v>
      </c>
      <c r="D237" s="178" t="s">
        <v>720</v>
      </c>
      <c r="E237" s="179" t="s">
        <v>2445</v>
      </c>
      <c r="F237" s="180" t="s">
        <v>2446</v>
      </c>
      <c r="G237" s="181" t="s">
        <v>192</v>
      </c>
      <c r="H237" s="182">
        <v>10</v>
      </c>
      <c r="I237" s="183"/>
      <c r="J237" s="184">
        <f t="shared" si="20"/>
        <v>0</v>
      </c>
      <c r="K237" s="180" t="s">
        <v>44</v>
      </c>
      <c r="L237" s="185"/>
      <c r="M237" s="186" t="s">
        <v>44</v>
      </c>
      <c r="N237" s="187" t="s">
        <v>53</v>
      </c>
      <c r="P237" s="138">
        <f t="shared" si="21"/>
        <v>0</v>
      </c>
      <c r="Q237" s="138">
        <v>0</v>
      </c>
      <c r="R237" s="138">
        <f t="shared" si="22"/>
        <v>0</v>
      </c>
      <c r="S237" s="138">
        <v>0</v>
      </c>
      <c r="T237" s="139">
        <f t="shared" si="23"/>
        <v>0</v>
      </c>
      <c r="AR237" s="140" t="s">
        <v>361</v>
      </c>
      <c r="AT237" s="140" t="s">
        <v>720</v>
      </c>
      <c r="AU237" s="140" t="s">
        <v>169</v>
      </c>
      <c r="AY237" s="18" t="s">
        <v>146</v>
      </c>
      <c r="BE237" s="141">
        <f t="shared" si="24"/>
        <v>0</v>
      </c>
      <c r="BF237" s="141">
        <f t="shared" si="25"/>
        <v>0</v>
      </c>
      <c r="BG237" s="141">
        <f t="shared" si="26"/>
        <v>0</v>
      </c>
      <c r="BH237" s="141">
        <f t="shared" si="27"/>
        <v>0</v>
      </c>
      <c r="BI237" s="141">
        <f t="shared" si="28"/>
        <v>0</v>
      </c>
      <c r="BJ237" s="18" t="s">
        <v>90</v>
      </c>
      <c r="BK237" s="141">
        <f t="shared" si="29"/>
        <v>0</v>
      </c>
      <c r="BL237" s="18" t="s">
        <v>250</v>
      </c>
      <c r="BM237" s="140" t="s">
        <v>2447</v>
      </c>
    </row>
    <row r="238" spans="2:65" s="1" customFormat="1" ht="16.5" customHeight="1">
      <c r="B238" s="34"/>
      <c r="C238" s="178" t="s">
        <v>1220</v>
      </c>
      <c r="D238" s="178" t="s">
        <v>720</v>
      </c>
      <c r="E238" s="179" t="s">
        <v>2448</v>
      </c>
      <c r="F238" s="180" t="s">
        <v>2449</v>
      </c>
      <c r="G238" s="181" t="s">
        <v>192</v>
      </c>
      <c r="H238" s="182">
        <v>35</v>
      </c>
      <c r="I238" s="183"/>
      <c r="J238" s="184">
        <f t="shared" si="20"/>
        <v>0</v>
      </c>
      <c r="K238" s="180" t="s">
        <v>44</v>
      </c>
      <c r="L238" s="185"/>
      <c r="M238" s="186" t="s">
        <v>44</v>
      </c>
      <c r="N238" s="187" t="s">
        <v>53</v>
      </c>
      <c r="P238" s="138">
        <f t="shared" si="21"/>
        <v>0</v>
      </c>
      <c r="Q238" s="138">
        <v>0</v>
      </c>
      <c r="R238" s="138">
        <f t="shared" si="22"/>
        <v>0</v>
      </c>
      <c r="S238" s="138">
        <v>0</v>
      </c>
      <c r="T238" s="139">
        <f t="shared" si="23"/>
        <v>0</v>
      </c>
      <c r="AR238" s="140" t="s">
        <v>361</v>
      </c>
      <c r="AT238" s="140" t="s">
        <v>720</v>
      </c>
      <c r="AU238" s="140" t="s">
        <v>169</v>
      </c>
      <c r="AY238" s="18" t="s">
        <v>146</v>
      </c>
      <c r="BE238" s="141">
        <f t="shared" si="24"/>
        <v>0</v>
      </c>
      <c r="BF238" s="141">
        <f t="shared" si="25"/>
        <v>0</v>
      </c>
      <c r="BG238" s="141">
        <f t="shared" si="26"/>
        <v>0</v>
      </c>
      <c r="BH238" s="141">
        <f t="shared" si="27"/>
        <v>0</v>
      </c>
      <c r="BI238" s="141">
        <f t="shared" si="28"/>
        <v>0</v>
      </c>
      <c r="BJ238" s="18" t="s">
        <v>90</v>
      </c>
      <c r="BK238" s="141">
        <f t="shared" si="29"/>
        <v>0</v>
      </c>
      <c r="BL238" s="18" t="s">
        <v>250</v>
      </c>
      <c r="BM238" s="140" t="s">
        <v>2450</v>
      </c>
    </row>
    <row r="239" spans="2:65" s="1" customFormat="1" ht="16.5" customHeight="1">
      <c r="B239" s="34"/>
      <c r="C239" s="178" t="s">
        <v>1224</v>
      </c>
      <c r="D239" s="178" t="s">
        <v>720</v>
      </c>
      <c r="E239" s="179" t="s">
        <v>2451</v>
      </c>
      <c r="F239" s="180" t="s">
        <v>2452</v>
      </c>
      <c r="G239" s="181" t="s">
        <v>192</v>
      </c>
      <c r="H239" s="182">
        <v>8</v>
      </c>
      <c r="I239" s="183"/>
      <c r="J239" s="184">
        <f t="shared" si="20"/>
        <v>0</v>
      </c>
      <c r="K239" s="180" t="s">
        <v>44</v>
      </c>
      <c r="L239" s="185"/>
      <c r="M239" s="186" t="s">
        <v>44</v>
      </c>
      <c r="N239" s="187" t="s">
        <v>53</v>
      </c>
      <c r="P239" s="138">
        <f t="shared" si="21"/>
        <v>0</v>
      </c>
      <c r="Q239" s="138">
        <v>0</v>
      </c>
      <c r="R239" s="138">
        <f t="shared" si="22"/>
        <v>0</v>
      </c>
      <c r="S239" s="138">
        <v>0</v>
      </c>
      <c r="T239" s="139">
        <f t="shared" si="23"/>
        <v>0</v>
      </c>
      <c r="AR239" s="140" t="s">
        <v>361</v>
      </c>
      <c r="AT239" s="140" t="s">
        <v>720</v>
      </c>
      <c r="AU239" s="140" t="s">
        <v>169</v>
      </c>
      <c r="AY239" s="18" t="s">
        <v>146</v>
      </c>
      <c r="BE239" s="141">
        <f t="shared" si="24"/>
        <v>0</v>
      </c>
      <c r="BF239" s="141">
        <f t="shared" si="25"/>
        <v>0</v>
      </c>
      <c r="BG239" s="141">
        <f t="shared" si="26"/>
        <v>0</v>
      </c>
      <c r="BH239" s="141">
        <f t="shared" si="27"/>
        <v>0</v>
      </c>
      <c r="BI239" s="141">
        <f t="shared" si="28"/>
        <v>0</v>
      </c>
      <c r="BJ239" s="18" t="s">
        <v>90</v>
      </c>
      <c r="BK239" s="141">
        <f t="shared" si="29"/>
        <v>0</v>
      </c>
      <c r="BL239" s="18" t="s">
        <v>250</v>
      </c>
      <c r="BM239" s="140" t="s">
        <v>2453</v>
      </c>
    </row>
    <row r="240" spans="2:65" s="1" customFormat="1" ht="16.5" customHeight="1">
      <c r="B240" s="34"/>
      <c r="C240" s="178" t="s">
        <v>1228</v>
      </c>
      <c r="D240" s="178" t="s">
        <v>720</v>
      </c>
      <c r="E240" s="179" t="s">
        <v>2454</v>
      </c>
      <c r="F240" s="180" t="s">
        <v>2455</v>
      </c>
      <c r="G240" s="181" t="s">
        <v>381</v>
      </c>
      <c r="H240" s="182">
        <v>3</v>
      </c>
      <c r="I240" s="183"/>
      <c r="J240" s="184">
        <f t="shared" si="20"/>
        <v>0</v>
      </c>
      <c r="K240" s="180" t="s">
        <v>44</v>
      </c>
      <c r="L240" s="185"/>
      <c r="M240" s="186" t="s">
        <v>44</v>
      </c>
      <c r="N240" s="187" t="s">
        <v>53</v>
      </c>
      <c r="P240" s="138">
        <f t="shared" si="21"/>
        <v>0</v>
      </c>
      <c r="Q240" s="138">
        <v>0</v>
      </c>
      <c r="R240" s="138">
        <f t="shared" si="22"/>
        <v>0</v>
      </c>
      <c r="S240" s="138">
        <v>0</v>
      </c>
      <c r="T240" s="139">
        <f t="shared" si="23"/>
        <v>0</v>
      </c>
      <c r="AR240" s="140" t="s">
        <v>361</v>
      </c>
      <c r="AT240" s="140" t="s">
        <v>720</v>
      </c>
      <c r="AU240" s="140" t="s">
        <v>169</v>
      </c>
      <c r="AY240" s="18" t="s">
        <v>146</v>
      </c>
      <c r="BE240" s="141">
        <f t="shared" si="24"/>
        <v>0</v>
      </c>
      <c r="BF240" s="141">
        <f t="shared" si="25"/>
        <v>0</v>
      </c>
      <c r="BG240" s="141">
        <f t="shared" si="26"/>
        <v>0</v>
      </c>
      <c r="BH240" s="141">
        <f t="shared" si="27"/>
        <v>0</v>
      </c>
      <c r="BI240" s="141">
        <f t="shared" si="28"/>
        <v>0</v>
      </c>
      <c r="BJ240" s="18" t="s">
        <v>90</v>
      </c>
      <c r="BK240" s="141">
        <f t="shared" si="29"/>
        <v>0</v>
      </c>
      <c r="BL240" s="18" t="s">
        <v>250</v>
      </c>
      <c r="BM240" s="140" t="s">
        <v>2456</v>
      </c>
    </row>
    <row r="241" spans="2:65" s="1" customFormat="1" ht="16.5" customHeight="1">
      <c r="B241" s="34"/>
      <c r="C241" s="178" t="s">
        <v>1236</v>
      </c>
      <c r="D241" s="178" t="s">
        <v>720</v>
      </c>
      <c r="E241" s="179" t="s">
        <v>2457</v>
      </c>
      <c r="F241" s="180" t="s">
        <v>2458</v>
      </c>
      <c r="G241" s="181" t="s">
        <v>381</v>
      </c>
      <c r="H241" s="182">
        <v>3</v>
      </c>
      <c r="I241" s="183"/>
      <c r="J241" s="184">
        <f t="shared" si="20"/>
        <v>0</v>
      </c>
      <c r="K241" s="180" t="s">
        <v>44</v>
      </c>
      <c r="L241" s="185"/>
      <c r="M241" s="186" t="s">
        <v>44</v>
      </c>
      <c r="N241" s="187" t="s">
        <v>53</v>
      </c>
      <c r="P241" s="138">
        <f t="shared" si="21"/>
        <v>0</v>
      </c>
      <c r="Q241" s="138">
        <v>0</v>
      </c>
      <c r="R241" s="138">
        <f t="shared" si="22"/>
        <v>0</v>
      </c>
      <c r="S241" s="138">
        <v>0</v>
      </c>
      <c r="T241" s="139">
        <f t="shared" si="23"/>
        <v>0</v>
      </c>
      <c r="AR241" s="140" t="s">
        <v>361</v>
      </c>
      <c r="AT241" s="140" t="s">
        <v>720</v>
      </c>
      <c r="AU241" s="140" t="s">
        <v>169</v>
      </c>
      <c r="AY241" s="18" t="s">
        <v>146</v>
      </c>
      <c r="BE241" s="141">
        <f t="shared" si="24"/>
        <v>0</v>
      </c>
      <c r="BF241" s="141">
        <f t="shared" si="25"/>
        <v>0</v>
      </c>
      <c r="BG241" s="141">
        <f t="shared" si="26"/>
        <v>0</v>
      </c>
      <c r="BH241" s="141">
        <f t="shared" si="27"/>
        <v>0</v>
      </c>
      <c r="BI241" s="141">
        <f t="shared" si="28"/>
        <v>0</v>
      </c>
      <c r="BJ241" s="18" t="s">
        <v>90</v>
      </c>
      <c r="BK241" s="141">
        <f t="shared" si="29"/>
        <v>0</v>
      </c>
      <c r="BL241" s="18" t="s">
        <v>250</v>
      </c>
      <c r="BM241" s="140" t="s">
        <v>2459</v>
      </c>
    </row>
    <row r="242" spans="2:65" s="1" customFormat="1" ht="16.5" customHeight="1">
      <c r="B242" s="34"/>
      <c r="C242" s="178" t="s">
        <v>1242</v>
      </c>
      <c r="D242" s="178" t="s">
        <v>720</v>
      </c>
      <c r="E242" s="179" t="s">
        <v>2460</v>
      </c>
      <c r="F242" s="180" t="s">
        <v>2461</v>
      </c>
      <c r="G242" s="181" t="s">
        <v>381</v>
      </c>
      <c r="H242" s="182">
        <v>3</v>
      </c>
      <c r="I242" s="183"/>
      <c r="J242" s="184">
        <f t="shared" si="20"/>
        <v>0</v>
      </c>
      <c r="K242" s="180" t="s">
        <v>44</v>
      </c>
      <c r="L242" s="185"/>
      <c r="M242" s="186" t="s">
        <v>44</v>
      </c>
      <c r="N242" s="187" t="s">
        <v>53</v>
      </c>
      <c r="P242" s="138">
        <f t="shared" si="21"/>
        <v>0</v>
      </c>
      <c r="Q242" s="138">
        <v>0</v>
      </c>
      <c r="R242" s="138">
        <f t="shared" si="22"/>
        <v>0</v>
      </c>
      <c r="S242" s="138">
        <v>0</v>
      </c>
      <c r="T242" s="139">
        <f t="shared" si="23"/>
        <v>0</v>
      </c>
      <c r="AR242" s="140" t="s">
        <v>361</v>
      </c>
      <c r="AT242" s="140" t="s">
        <v>720</v>
      </c>
      <c r="AU242" s="140" t="s">
        <v>169</v>
      </c>
      <c r="AY242" s="18" t="s">
        <v>146</v>
      </c>
      <c r="BE242" s="141">
        <f t="shared" si="24"/>
        <v>0</v>
      </c>
      <c r="BF242" s="141">
        <f t="shared" si="25"/>
        <v>0</v>
      </c>
      <c r="BG242" s="141">
        <f t="shared" si="26"/>
        <v>0</v>
      </c>
      <c r="BH242" s="141">
        <f t="shared" si="27"/>
        <v>0</v>
      </c>
      <c r="BI242" s="141">
        <f t="shared" si="28"/>
        <v>0</v>
      </c>
      <c r="BJ242" s="18" t="s">
        <v>90</v>
      </c>
      <c r="BK242" s="141">
        <f t="shared" si="29"/>
        <v>0</v>
      </c>
      <c r="BL242" s="18" t="s">
        <v>250</v>
      </c>
      <c r="BM242" s="140" t="s">
        <v>2462</v>
      </c>
    </row>
    <row r="243" spans="2:65" s="1" customFormat="1" ht="16.5" customHeight="1">
      <c r="B243" s="34"/>
      <c r="C243" s="178" t="s">
        <v>1249</v>
      </c>
      <c r="D243" s="178" t="s">
        <v>720</v>
      </c>
      <c r="E243" s="179" t="s">
        <v>2463</v>
      </c>
      <c r="F243" s="180" t="s">
        <v>2464</v>
      </c>
      <c r="G243" s="181" t="s">
        <v>381</v>
      </c>
      <c r="H243" s="182">
        <v>50</v>
      </c>
      <c r="I243" s="183"/>
      <c r="J243" s="184">
        <f t="shared" si="20"/>
        <v>0</v>
      </c>
      <c r="K243" s="180" t="s">
        <v>44</v>
      </c>
      <c r="L243" s="185"/>
      <c r="M243" s="186" t="s">
        <v>44</v>
      </c>
      <c r="N243" s="187" t="s">
        <v>53</v>
      </c>
      <c r="P243" s="138">
        <f t="shared" si="21"/>
        <v>0</v>
      </c>
      <c r="Q243" s="138">
        <v>0</v>
      </c>
      <c r="R243" s="138">
        <f t="shared" si="22"/>
        <v>0</v>
      </c>
      <c r="S243" s="138">
        <v>0</v>
      </c>
      <c r="T243" s="139">
        <f t="shared" si="23"/>
        <v>0</v>
      </c>
      <c r="AR243" s="140" t="s">
        <v>361</v>
      </c>
      <c r="AT243" s="140" t="s">
        <v>720</v>
      </c>
      <c r="AU243" s="140" t="s">
        <v>169</v>
      </c>
      <c r="AY243" s="18" t="s">
        <v>146</v>
      </c>
      <c r="BE243" s="141">
        <f t="shared" si="24"/>
        <v>0</v>
      </c>
      <c r="BF243" s="141">
        <f t="shared" si="25"/>
        <v>0</v>
      </c>
      <c r="BG243" s="141">
        <f t="shared" si="26"/>
        <v>0</v>
      </c>
      <c r="BH243" s="141">
        <f t="shared" si="27"/>
        <v>0</v>
      </c>
      <c r="BI243" s="141">
        <f t="shared" si="28"/>
        <v>0</v>
      </c>
      <c r="BJ243" s="18" t="s">
        <v>90</v>
      </c>
      <c r="BK243" s="141">
        <f t="shared" si="29"/>
        <v>0</v>
      </c>
      <c r="BL243" s="18" t="s">
        <v>250</v>
      </c>
      <c r="BM243" s="140" t="s">
        <v>2465</v>
      </c>
    </row>
    <row r="244" spans="2:65" s="1" customFormat="1" ht="16.5" customHeight="1">
      <c r="B244" s="34"/>
      <c r="C244" s="178" t="s">
        <v>1255</v>
      </c>
      <c r="D244" s="178" t="s">
        <v>720</v>
      </c>
      <c r="E244" s="179" t="s">
        <v>2466</v>
      </c>
      <c r="F244" s="180" t="s">
        <v>2467</v>
      </c>
      <c r="G244" s="181" t="s">
        <v>381</v>
      </c>
      <c r="H244" s="182">
        <v>30</v>
      </c>
      <c r="I244" s="183"/>
      <c r="J244" s="184">
        <f t="shared" si="20"/>
        <v>0</v>
      </c>
      <c r="K244" s="180" t="s">
        <v>44</v>
      </c>
      <c r="L244" s="185"/>
      <c r="M244" s="186" t="s">
        <v>44</v>
      </c>
      <c r="N244" s="187" t="s">
        <v>53</v>
      </c>
      <c r="P244" s="138">
        <f t="shared" si="21"/>
        <v>0</v>
      </c>
      <c r="Q244" s="138">
        <v>0</v>
      </c>
      <c r="R244" s="138">
        <f t="shared" si="22"/>
        <v>0</v>
      </c>
      <c r="S244" s="138">
        <v>0</v>
      </c>
      <c r="T244" s="139">
        <f t="shared" si="23"/>
        <v>0</v>
      </c>
      <c r="AR244" s="140" t="s">
        <v>361</v>
      </c>
      <c r="AT244" s="140" t="s">
        <v>720</v>
      </c>
      <c r="AU244" s="140" t="s">
        <v>169</v>
      </c>
      <c r="AY244" s="18" t="s">
        <v>146</v>
      </c>
      <c r="BE244" s="141">
        <f t="shared" si="24"/>
        <v>0</v>
      </c>
      <c r="BF244" s="141">
        <f t="shared" si="25"/>
        <v>0</v>
      </c>
      <c r="BG244" s="141">
        <f t="shared" si="26"/>
        <v>0</v>
      </c>
      <c r="BH244" s="141">
        <f t="shared" si="27"/>
        <v>0</v>
      </c>
      <c r="BI244" s="141">
        <f t="shared" si="28"/>
        <v>0</v>
      </c>
      <c r="BJ244" s="18" t="s">
        <v>90</v>
      </c>
      <c r="BK244" s="141">
        <f t="shared" si="29"/>
        <v>0</v>
      </c>
      <c r="BL244" s="18" t="s">
        <v>250</v>
      </c>
      <c r="BM244" s="140" t="s">
        <v>2468</v>
      </c>
    </row>
    <row r="245" spans="2:65" s="1" customFormat="1" ht="16.5" customHeight="1">
      <c r="B245" s="34"/>
      <c r="C245" s="178" t="s">
        <v>1261</v>
      </c>
      <c r="D245" s="178" t="s">
        <v>720</v>
      </c>
      <c r="E245" s="179" t="s">
        <v>2469</v>
      </c>
      <c r="F245" s="180" t="s">
        <v>2470</v>
      </c>
      <c r="G245" s="181" t="s">
        <v>381</v>
      </c>
      <c r="H245" s="182">
        <v>3</v>
      </c>
      <c r="I245" s="183"/>
      <c r="J245" s="184">
        <f t="shared" si="20"/>
        <v>0</v>
      </c>
      <c r="K245" s="180" t="s">
        <v>44</v>
      </c>
      <c r="L245" s="185"/>
      <c r="M245" s="186" t="s">
        <v>44</v>
      </c>
      <c r="N245" s="187" t="s">
        <v>53</v>
      </c>
      <c r="P245" s="138">
        <f t="shared" si="21"/>
        <v>0</v>
      </c>
      <c r="Q245" s="138">
        <v>0</v>
      </c>
      <c r="R245" s="138">
        <f t="shared" si="22"/>
        <v>0</v>
      </c>
      <c r="S245" s="138">
        <v>0</v>
      </c>
      <c r="T245" s="139">
        <f t="shared" si="23"/>
        <v>0</v>
      </c>
      <c r="AR245" s="140" t="s">
        <v>361</v>
      </c>
      <c r="AT245" s="140" t="s">
        <v>720</v>
      </c>
      <c r="AU245" s="140" t="s">
        <v>169</v>
      </c>
      <c r="AY245" s="18" t="s">
        <v>146</v>
      </c>
      <c r="BE245" s="141">
        <f t="shared" si="24"/>
        <v>0</v>
      </c>
      <c r="BF245" s="141">
        <f t="shared" si="25"/>
        <v>0</v>
      </c>
      <c r="BG245" s="141">
        <f t="shared" si="26"/>
        <v>0</v>
      </c>
      <c r="BH245" s="141">
        <f t="shared" si="27"/>
        <v>0</v>
      </c>
      <c r="BI245" s="141">
        <f t="shared" si="28"/>
        <v>0</v>
      </c>
      <c r="BJ245" s="18" t="s">
        <v>90</v>
      </c>
      <c r="BK245" s="141">
        <f t="shared" si="29"/>
        <v>0</v>
      </c>
      <c r="BL245" s="18" t="s">
        <v>250</v>
      </c>
      <c r="BM245" s="140" t="s">
        <v>2471</v>
      </c>
    </row>
    <row r="246" spans="2:65" s="1" customFormat="1" ht="16.5" customHeight="1">
      <c r="B246" s="34"/>
      <c r="C246" s="178" t="s">
        <v>1267</v>
      </c>
      <c r="D246" s="178" t="s">
        <v>720</v>
      </c>
      <c r="E246" s="179" t="s">
        <v>2472</v>
      </c>
      <c r="F246" s="180" t="s">
        <v>2473</v>
      </c>
      <c r="G246" s="181" t="s">
        <v>381</v>
      </c>
      <c r="H246" s="182">
        <v>2</v>
      </c>
      <c r="I246" s="183"/>
      <c r="J246" s="184">
        <f t="shared" si="20"/>
        <v>0</v>
      </c>
      <c r="K246" s="180" t="s">
        <v>44</v>
      </c>
      <c r="L246" s="185"/>
      <c r="M246" s="186" t="s">
        <v>44</v>
      </c>
      <c r="N246" s="187" t="s">
        <v>53</v>
      </c>
      <c r="P246" s="138">
        <f t="shared" si="21"/>
        <v>0</v>
      </c>
      <c r="Q246" s="138">
        <v>0</v>
      </c>
      <c r="R246" s="138">
        <f t="shared" si="22"/>
        <v>0</v>
      </c>
      <c r="S246" s="138">
        <v>0</v>
      </c>
      <c r="T246" s="139">
        <f t="shared" si="23"/>
        <v>0</v>
      </c>
      <c r="AR246" s="140" t="s">
        <v>361</v>
      </c>
      <c r="AT246" s="140" t="s">
        <v>720</v>
      </c>
      <c r="AU246" s="140" t="s">
        <v>169</v>
      </c>
      <c r="AY246" s="18" t="s">
        <v>146</v>
      </c>
      <c r="BE246" s="141">
        <f t="shared" si="24"/>
        <v>0</v>
      </c>
      <c r="BF246" s="141">
        <f t="shared" si="25"/>
        <v>0</v>
      </c>
      <c r="BG246" s="141">
        <f t="shared" si="26"/>
        <v>0</v>
      </c>
      <c r="BH246" s="141">
        <f t="shared" si="27"/>
        <v>0</v>
      </c>
      <c r="BI246" s="141">
        <f t="shared" si="28"/>
        <v>0</v>
      </c>
      <c r="BJ246" s="18" t="s">
        <v>90</v>
      </c>
      <c r="BK246" s="141">
        <f t="shared" si="29"/>
        <v>0</v>
      </c>
      <c r="BL246" s="18" t="s">
        <v>250</v>
      </c>
      <c r="BM246" s="140" t="s">
        <v>2474</v>
      </c>
    </row>
    <row r="247" spans="2:65" s="1" customFormat="1" ht="16.5" customHeight="1">
      <c r="B247" s="34"/>
      <c r="C247" s="178" t="s">
        <v>1271</v>
      </c>
      <c r="D247" s="178" t="s">
        <v>720</v>
      </c>
      <c r="E247" s="179" t="s">
        <v>2475</v>
      </c>
      <c r="F247" s="180" t="s">
        <v>2476</v>
      </c>
      <c r="G247" s="181" t="s">
        <v>192</v>
      </c>
      <c r="H247" s="182">
        <v>25</v>
      </c>
      <c r="I247" s="183"/>
      <c r="J247" s="184">
        <f t="shared" si="20"/>
        <v>0</v>
      </c>
      <c r="K247" s="180" t="s">
        <v>44</v>
      </c>
      <c r="L247" s="185"/>
      <c r="M247" s="186" t="s">
        <v>44</v>
      </c>
      <c r="N247" s="187" t="s">
        <v>53</v>
      </c>
      <c r="P247" s="138">
        <f t="shared" si="21"/>
        <v>0</v>
      </c>
      <c r="Q247" s="138">
        <v>0</v>
      </c>
      <c r="R247" s="138">
        <f t="shared" si="22"/>
        <v>0</v>
      </c>
      <c r="S247" s="138">
        <v>0</v>
      </c>
      <c r="T247" s="139">
        <f t="shared" si="23"/>
        <v>0</v>
      </c>
      <c r="AR247" s="140" t="s">
        <v>361</v>
      </c>
      <c r="AT247" s="140" t="s">
        <v>720</v>
      </c>
      <c r="AU247" s="140" t="s">
        <v>169</v>
      </c>
      <c r="AY247" s="18" t="s">
        <v>146</v>
      </c>
      <c r="BE247" s="141">
        <f t="shared" si="24"/>
        <v>0</v>
      </c>
      <c r="BF247" s="141">
        <f t="shared" si="25"/>
        <v>0</v>
      </c>
      <c r="BG247" s="141">
        <f t="shared" si="26"/>
        <v>0</v>
      </c>
      <c r="BH247" s="141">
        <f t="shared" si="27"/>
        <v>0</v>
      </c>
      <c r="BI247" s="141">
        <f t="shared" si="28"/>
        <v>0</v>
      </c>
      <c r="BJ247" s="18" t="s">
        <v>90</v>
      </c>
      <c r="BK247" s="141">
        <f t="shared" si="29"/>
        <v>0</v>
      </c>
      <c r="BL247" s="18" t="s">
        <v>250</v>
      </c>
      <c r="BM247" s="140" t="s">
        <v>2477</v>
      </c>
    </row>
    <row r="248" spans="2:65" s="1" customFormat="1" ht="16.5" customHeight="1">
      <c r="B248" s="34"/>
      <c r="C248" s="178" t="s">
        <v>1278</v>
      </c>
      <c r="D248" s="178" t="s">
        <v>720</v>
      </c>
      <c r="E248" s="179" t="s">
        <v>2478</v>
      </c>
      <c r="F248" s="180" t="s">
        <v>2479</v>
      </c>
      <c r="G248" s="181" t="s">
        <v>381</v>
      </c>
      <c r="H248" s="182">
        <v>182</v>
      </c>
      <c r="I248" s="183"/>
      <c r="J248" s="184">
        <f t="shared" si="20"/>
        <v>0</v>
      </c>
      <c r="K248" s="180" t="s">
        <v>44</v>
      </c>
      <c r="L248" s="185"/>
      <c r="M248" s="186" t="s">
        <v>44</v>
      </c>
      <c r="N248" s="187" t="s">
        <v>53</v>
      </c>
      <c r="P248" s="138">
        <f t="shared" si="21"/>
        <v>0</v>
      </c>
      <c r="Q248" s="138">
        <v>0</v>
      </c>
      <c r="R248" s="138">
        <f t="shared" si="22"/>
        <v>0</v>
      </c>
      <c r="S248" s="138">
        <v>0</v>
      </c>
      <c r="T248" s="139">
        <f t="shared" si="23"/>
        <v>0</v>
      </c>
      <c r="AR248" s="140" t="s">
        <v>361</v>
      </c>
      <c r="AT248" s="140" t="s">
        <v>720</v>
      </c>
      <c r="AU248" s="140" t="s">
        <v>169</v>
      </c>
      <c r="AY248" s="18" t="s">
        <v>146</v>
      </c>
      <c r="BE248" s="141">
        <f t="shared" si="24"/>
        <v>0</v>
      </c>
      <c r="BF248" s="141">
        <f t="shared" si="25"/>
        <v>0</v>
      </c>
      <c r="BG248" s="141">
        <f t="shared" si="26"/>
        <v>0</v>
      </c>
      <c r="BH248" s="141">
        <f t="shared" si="27"/>
        <v>0</v>
      </c>
      <c r="BI248" s="141">
        <f t="shared" si="28"/>
        <v>0</v>
      </c>
      <c r="BJ248" s="18" t="s">
        <v>90</v>
      </c>
      <c r="BK248" s="141">
        <f t="shared" si="29"/>
        <v>0</v>
      </c>
      <c r="BL248" s="18" t="s">
        <v>250</v>
      </c>
      <c r="BM248" s="140" t="s">
        <v>2480</v>
      </c>
    </row>
    <row r="249" spans="2:65" s="1" customFormat="1" ht="16.5" customHeight="1">
      <c r="B249" s="34"/>
      <c r="C249" s="178" t="s">
        <v>1282</v>
      </c>
      <c r="D249" s="178" t="s">
        <v>720</v>
      </c>
      <c r="E249" s="179" t="s">
        <v>2481</v>
      </c>
      <c r="F249" s="180" t="s">
        <v>2452</v>
      </c>
      <c r="G249" s="181" t="s">
        <v>1768</v>
      </c>
      <c r="H249" s="182">
        <v>15</v>
      </c>
      <c r="I249" s="183"/>
      <c r="J249" s="184">
        <f t="shared" si="20"/>
        <v>0</v>
      </c>
      <c r="K249" s="180" t="s">
        <v>44</v>
      </c>
      <c r="L249" s="185"/>
      <c r="M249" s="186" t="s">
        <v>44</v>
      </c>
      <c r="N249" s="187" t="s">
        <v>53</v>
      </c>
      <c r="P249" s="138">
        <f t="shared" si="21"/>
        <v>0</v>
      </c>
      <c r="Q249" s="138">
        <v>0</v>
      </c>
      <c r="R249" s="138">
        <f t="shared" si="22"/>
        <v>0</v>
      </c>
      <c r="S249" s="138">
        <v>0</v>
      </c>
      <c r="T249" s="139">
        <f t="shared" si="23"/>
        <v>0</v>
      </c>
      <c r="AR249" s="140" t="s">
        <v>361</v>
      </c>
      <c r="AT249" s="140" t="s">
        <v>720</v>
      </c>
      <c r="AU249" s="140" t="s">
        <v>169</v>
      </c>
      <c r="AY249" s="18" t="s">
        <v>146</v>
      </c>
      <c r="BE249" s="141">
        <f t="shared" si="24"/>
        <v>0</v>
      </c>
      <c r="BF249" s="141">
        <f t="shared" si="25"/>
        <v>0</v>
      </c>
      <c r="BG249" s="141">
        <f t="shared" si="26"/>
        <v>0</v>
      </c>
      <c r="BH249" s="141">
        <f t="shared" si="27"/>
        <v>0</v>
      </c>
      <c r="BI249" s="141">
        <f t="shared" si="28"/>
        <v>0</v>
      </c>
      <c r="BJ249" s="18" t="s">
        <v>90</v>
      </c>
      <c r="BK249" s="141">
        <f t="shared" si="29"/>
        <v>0</v>
      </c>
      <c r="BL249" s="18" t="s">
        <v>250</v>
      </c>
      <c r="BM249" s="140" t="s">
        <v>2482</v>
      </c>
    </row>
    <row r="250" spans="2:65" s="1" customFormat="1" ht="16.5" customHeight="1">
      <c r="B250" s="34"/>
      <c r="C250" s="178" t="s">
        <v>1291</v>
      </c>
      <c r="D250" s="178" t="s">
        <v>720</v>
      </c>
      <c r="E250" s="179" t="s">
        <v>2483</v>
      </c>
      <c r="F250" s="180" t="s">
        <v>2484</v>
      </c>
      <c r="G250" s="181" t="s">
        <v>381</v>
      </c>
      <c r="H250" s="182">
        <v>2</v>
      </c>
      <c r="I250" s="183"/>
      <c r="J250" s="184">
        <f t="shared" si="20"/>
        <v>0</v>
      </c>
      <c r="K250" s="180" t="s">
        <v>44</v>
      </c>
      <c r="L250" s="185"/>
      <c r="M250" s="186" t="s">
        <v>44</v>
      </c>
      <c r="N250" s="187" t="s">
        <v>53</v>
      </c>
      <c r="P250" s="138">
        <f t="shared" si="21"/>
        <v>0</v>
      </c>
      <c r="Q250" s="138">
        <v>0</v>
      </c>
      <c r="R250" s="138">
        <f t="shared" si="22"/>
        <v>0</v>
      </c>
      <c r="S250" s="138">
        <v>0</v>
      </c>
      <c r="T250" s="139">
        <f t="shared" si="23"/>
        <v>0</v>
      </c>
      <c r="AR250" s="140" t="s">
        <v>361</v>
      </c>
      <c r="AT250" s="140" t="s">
        <v>720</v>
      </c>
      <c r="AU250" s="140" t="s">
        <v>169</v>
      </c>
      <c r="AY250" s="18" t="s">
        <v>146</v>
      </c>
      <c r="BE250" s="141">
        <f t="shared" si="24"/>
        <v>0</v>
      </c>
      <c r="BF250" s="141">
        <f t="shared" si="25"/>
        <v>0</v>
      </c>
      <c r="BG250" s="141">
        <f t="shared" si="26"/>
        <v>0</v>
      </c>
      <c r="BH250" s="141">
        <f t="shared" si="27"/>
        <v>0</v>
      </c>
      <c r="BI250" s="141">
        <f t="shared" si="28"/>
        <v>0</v>
      </c>
      <c r="BJ250" s="18" t="s">
        <v>90</v>
      </c>
      <c r="BK250" s="141">
        <f t="shared" si="29"/>
        <v>0</v>
      </c>
      <c r="BL250" s="18" t="s">
        <v>250</v>
      </c>
      <c r="BM250" s="140" t="s">
        <v>2485</v>
      </c>
    </row>
    <row r="251" spans="2:65" s="1" customFormat="1" ht="16.5" customHeight="1">
      <c r="B251" s="34"/>
      <c r="C251" s="178" t="s">
        <v>1299</v>
      </c>
      <c r="D251" s="178" t="s">
        <v>720</v>
      </c>
      <c r="E251" s="179" t="s">
        <v>2486</v>
      </c>
      <c r="F251" s="180" t="s">
        <v>2487</v>
      </c>
      <c r="G251" s="181" t="s">
        <v>381</v>
      </c>
      <c r="H251" s="182">
        <v>2</v>
      </c>
      <c r="I251" s="183"/>
      <c r="J251" s="184">
        <f t="shared" si="20"/>
        <v>0</v>
      </c>
      <c r="K251" s="180" t="s">
        <v>44</v>
      </c>
      <c r="L251" s="185"/>
      <c r="M251" s="186" t="s">
        <v>44</v>
      </c>
      <c r="N251" s="187" t="s">
        <v>53</v>
      </c>
      <c r="P251" s="138">
        <f t="shared" si="21"/>
        <v>0</v>
      </c>
      <c r="Q251" s="138">
        <v>0</v>
      </c>
      <c r="R251" s="138">
        <f t="shared" si="22"/>
        <v>0</v>
      </c>
      <c r="S251" s="138">
        <v>0</v>
      </c>
      <c r="T251" s="139">
        <f t="shared" si="23"/>
        <v>0</v>
      </c>
      <c r="AR251" s="140" t="s">
        <v>361</v>
      </c>
      <c r="AT251" s="140" t="s">
        <v>720</v>
      </c>
      <c r="AU251" s="140" t="s">
        <v>169</v>
      </c>
      <c r="AY251" s="18" t="s">
        <v>146</v>
      </c>
      <c r="BE251" s="141">
        <f t="shared" si="24"/>
        <v>0</v>
      </c>
      <c r="BF251" s="141">
        <f t="shared" si="25"/>
        <v>0</v>
      </c>
      <c r="BG251" s="141">
        <f t="shared" si="26"/>
        <v>0</v>
      </c>
      <c r="BH251" s="141">
        <f t="shared" si="27"/>
        <v>0</v>
      </c>
      <c r="BI251" s="141">
        <f t="shared" si="28"/>
        <v>0</v>
      </c>
      <c r="BJ251" s="18" t="s">
        <v>90</v>
      </c>
      <c r="BK251" s="141">
        <f t="shared" si="29"/>
        <v>0</v>
      </c>
      <c r="BL251" s="18" t="s">
        <v>250</v>
      </c>
      <c r="BM251" s="140" t="s">
        <v>2488</v>
      </c>
    </row>
    <row r="252" spans="2:65" s="1" customFormat="1" ht="16.5" customHeight="1">
      <c r="B252" s="34"/>
      <c r="C252" s="178" t="s">
        <v>1306</v>
      </c>
      <c r="D252" s="178" t="s">
        <v>720</v>
      </c>
      <c r="E252" s="179" t="s">
        <v>2489</v>
      </c>
      <c r="F252" s="180" t="s">
        <v>2490</v>
      </c>
      <c r="G252" s="181" t="s">
        <v>1768</v>
      </c>
      <c r="H252" s="182">
        <v>1</v>
      </c>
      <c r="I252" s="183"/>
      <c r="J252" s="184">
        <f t="shared" si="20"/>
        <v>0</v>
      </c>
      <c r="K252" s="180" t="s">
        <v>44</v>
      </c>
      <c r="L252" s="185"/>
      <c r="M252" s="186" t="s">
        <v>44</v>
      </c>
      <c r="N252" s="187" t="s">
        <v>53</v>
      </c>
      <c r="P252" s="138">
        <f t="shared" si="21"/>
        <v>0</v>
      </c>
      <c r="Q252" s="138">
        <v>0</v>
      </c>
      <c r="R252" s="138">
        <f t="shared" si="22"/>
        <v>0</v>
      </c>
      <c r="S252" s="138">
        <v>0</v>
      </c>
      <c r="T252" s="139">
        <f t="shared" si="23"/>
        <v>0</v>
      </c>
      <c r="AR252" s="140" t="s">
        <v>361</v>
      </c>
      <c r="AT252" s="140" t="s">
        <v>720</v>
      </c>
      <c r="AU252" s="140" t="s">
        <v>169</v>
      </c>
      <c r="AY252" s="18" t="s">
        <v>146</v>
      </c>
      <c r="BE252" s="141">
        <f t="shared" si="24"/>
        <v>0</v>
      </c>
      <c r="BF252" s="141">
        <f t="shared" si="25"/>
        <v>0</v>
      </c>
      <c r="BG252" s="141">
        <f t="shared" si="26"/>
        <v>0</v>
      </c>
      <c r="BH252" s="141">
        <f t="shared" si="27"/>
        <v>0</v>
      </c>
      <c r="BI252" s="141">
        <f t="shared" si="28"/>
        <v>0</v>
      </c>
      <c r="BJ252" s="18" t="s">
        <v>90</v>
      </c>
      <c r="BK252" s="141">
        <f t="shared" si="29"/>
        <v>0</v>
      </c>
      <c r="BL252" s="18" t="s">
        <v>250</v>
      </c>
      <c r="BM252" s="140" t="s">
        <v>2491</v>
      </c>
    </row>
    <row r="253" spans="2:65" s="1" customFormat="1" ht="16.5" customHeight="1">
      <c r="B253" s="34"/>
      <c r="C253" s="178" t="s">
        <v>1311</v>
      </c>
      <c r="D253" s="178" t="s">
        <v>720</v>
      </c>
      <c r="E253" s="179" t="s">
        <v>2492</v>
      </c>
      <c r="F253" s="180" t="s">
        <v>2493</v>
      </c>
      <c r="G253" s="181" t="s">
        <v>381</v>
      </c>
      <c r="H253" s="182">
        <v>50</v>
      </c>
      <c r="I253" s="183"/>
      <c r="J253" s="184">
        <f t="shared" si="20"/>
        <v>0</v>
      </c>
      <c r="K253" s="180" t="s">
        <v>44</v>
      </c>
      <c r="L253" s="185"/>
      <c r="M253" s="186" t="s">
        <v>44</v>
      </c>
      <c r="N253" s="187" t="s">
        <v>53</v>
      </c>
      <c r="P253" s="138">
        <f t="shared" si="21"/>
        <v>0</v>
      </c>
      <c r="Q253" s="138">
        <v>0</v>
      </c>
      <c r="R253" s="138">
        <f t="shared" si="22"/>
        <v>0</v>
      </c>
      <c r="S253" s="138">
        <v>0</v>
      </c>
      <c r="T253" s="139">
        <f t="shared" si="23"/>
        <v>0</v>
      </c>
      <c r="AR253" s="140" t="s">
        <v>361</v>
      </c>
      <c r="AT253" s="140" t="s">
        <v>720</v>
      </c>
      <c r="AU253" s="140" t="s">
        <v>169</v>
      </c>
      <c r="AY253" s="18" t="s">
        <v>146</v>
      </c>
      <c r="BE253" s="141">
        <f t="shared" si="24"/>
        <v>0</v>
      </c>
      <c r="BF253" s="141">
        <f t="shared" si="25"/>
        <v>0</v>
      </c>
      <c r="BG253" s="141">
        <f t="shared" si="26"/>
        <v>0</v>
      </c>
      <c r="BH253" s="141">
        <f t="shared" si="27"/>
        <v>0</v>
      </c>
      <c r="BI253" s="141">
        <f t="shared" si="28"/>
        <v>0</v>
      </c>
      <c r="BJ253" s="18" t="s">
        <v>90</v>
      </c>
      <c r="BK253" s="141">
        <f t="shared" si="29"/>
        <v>0</v>
      </c>
      <c r="BL253" s="18" t="s">
        <v>250</v>
      </c>
      <c r="BM253" s="140" t="s">
        <v>2494</v>
      </c>
    </row>
    <row r="254" spans="2:65" s="1" customFormat="1" ht="16.5" customHeight="1">
      <c r="B254" s="34"/>
      <c r="C254" s="178" t="s">
        <v>1318</v>
      </c>
      <c r="D254" s="178" t="s">
        <v>720</v>
      </c>
      <c r="E254" s="179" t="s">
        <v>2495</v>
      </c>
      <c r="F254" s="180" t="s">
        <v>2496</v>
      </c>
      <c r="G254" s="181" t="s">
        <v>381</v>
      </c>
      <c r="H254" s="182">
        <v>20</v>
      </c>
      <c r="I254" s="183"/>
      <c r="J254" s="184">
        <f t="shared" si="20"/>
        <v>0</v>
      </c>
      <c r="K254" s="180" t="s">
        <v>44</v>
      </c>
      <c r="L254" s="185"/>
      <c r="M254" s="186" t="s">
        <v>44</v>
      </c>
      <c r="N254" s="187" t="s">
        <v>53</v>
      </c>
      <c r="P254" s="138">
        <f t="shared" si="21"/>
        <v>0</v>
      </c>
      <c r="Q254" s="138">
        <v>0</v>
      </c>
      <c r="R254" s="138">
        <f t="shared" si="22"/>
        <v>0</v>
      </c>
      <c r="S254" s="138">
        <v>0</v>
      </c>
      <c r="T254" s="139">
        <f t="shared" si="23"/>
        <v>0</v>
      </c>
      <c r="AR254" s="140" t="s">
        <v>361</v>
      </c>
      <c r="AT254" s="140" t="s">
        <v>720</v>
      </c>
      <c r="AU254" s="140" t="s">
        <v>169</v>
      </c>
      <c r="AY254" s="18" t="s">
        <v>146</v>
      </c>
      <c r="BE254" s="141">
        <f t="shared" si="24"/>
        <v>0</v>
      </c>
      <c r="BF254" s="141">
        <f t="shared" si="25"/>
        <v>0</v>
      </c>
      <c r="BG254" s="141">
        <f t="shared" si="26"/>
        <v>0</v>
      </c>
      <c r="BH254" s="141">
        <f t="shared" si="27"/>
        <v>0</v>
      </c>
      <c r="BI254" s="141">
        <f t="shared" si="28"/>
        <v>0</v>
      </c>
      <c r="BJ254" s="18" t="s">
        <v>90</v>
      </c>
      <c r="BK254" s="141">
        <f t="shared" si="29"/>
        <v>0</v>
      </c>
      <c r="BL254" s="18" t="s">
        <v>250</v>
      </c>
      <c r="BM254" s="140" t="s">
        <v>2497</v>
      </c>
    </row>
    <row r="255" spans="2:65" s="1" customFormat="1" ht="16.5" customHeight="1">
      <c r="B255" s="34"/>
      <c r="C255" s="178" t="s">
        <v>1323</v>
      </c>
      <c r="D255" s="178" t="s">
        <v>720</v>
      </c>
      <c r="E255" s="179" t="s">
        <v>2498</v>
      </c>
      <c r="F255" s="180" t="s">
        <v>2499</v>
      </c>
      <c r="G255" s="181" t="s">
        <v>381</v>
      </c>
      <c r="H255" s="182">
        <v>16</v>
      </c>
      <c r="I255" s="183"/>
      <c r="J255" s="184">
        <f t="shared" si="20"/>
        <v>0</v>
      </c>
      <c r="K255" s="180" t="s">
        <v>44</v>
      </c>
      <c r="L255" s="185"/>
      <c r="M255" s="186" t="s">
        <v>44</v>
      </c>
      <c r="N255" s="187" t="s">
        <v>53</v>
      </c>
      <c r="P255" s="138">
        <f t="shared" si="21"/>
        <v>0</v>
      </c>
      <c r="Q255" s="138">
        <v>0</v>
      </c>
      <c r="R255" s="138">
        <f t="shared" si="22"/>
        <v>0</v>
      </c>
      <c r="S255" s="138">
        <v>0</v>
      </c>
      <c r="T255" s="139">
        <f t="shared" si="23"/>
        <v>0</v>
      </c>
      <c r="AR255" s="140" t="s">
        <v>361</v>
      </c>
      <c r="AT255" s="140" t="s">
        <v>720</v>
      </c>
      <c r="AU255" s="140" t="s">
        <v>169</v>
      </c>
      <c r="AY255" s="18" t="s">
        <v>146</v>
      </c>
      <c r="BE255" s="141">
        <f t="shared" si="24"/>
        <v>0</v>
      </c>
      <c r="BF255" s="141">
        <f t="shared" si="25"/>
        <v>0</v>
      </c>
      <c r="BG255" s="141">
        <f t="shared" si="26"/>
        <v>0</v>
      </c>
      <c r="BH255" s="141">
        <f t="shared" si="27"/>
        <v>0</v>
      </c>
      <c r="BI255" s="141">
        <f t="shared" si="28"/>
        <v>0</v>
      </c>
      <c r="BJ255" s="18" t="s">
        <v>90</v>
      </c>
      <c r="BK255" s="141">
        <f t="shared" si="29"/>
        <v>0</v>
      </c>
      <c r="BL255" s="18" t="s">
        <v>250</v>
      </c>
      <c r="BM255" s="140" t="s">
        <v>2500</v>
      </c>
    </row>
    <row r="256" spans="2:65" s="1" customFormat="1" ht="16.5" customHeight="1">
      <c r="B256" s="34"/>
      <c r="C256" s="178" t="s">
        <v>1327</v>
      </c>
      <c r="D256" s="178" t="s">
        <v>720</v>
      </c>
      <c r="E256" s="179" t="s">
        <v>2501</v>
      </c>
      <c r="F256" s="180" t="s">
        <v>2502</v>
      </c>
      <c r="G256" s="181" t="s">
        <v>381</v>
      </c>
      <c r="H256" s="182">
        <v>4</v>
      </c>
      <c r="I256" s="183"/>
      <c r="J256" s="184">
        <f t="shared" si="20"/>
        <v>0</v>
      </c>
      <c r="K256" s="180" t="s">
        <v>44</v>
      </c>
      <c r="L256" s="185"/>
      <c r="M256" s="186" t="s">
        <v>44</v>
      </c>
      <c r="N256" s="187" t="s">
        <v>53</v>
      </c>
      <c r="P256" s="138">
        <f t="shared" si="21"/>
        <v>0</v>
      </c>
      <c r="Q256" s="138">
        <v>0</v>
      </c>
      <c r="R256" s="138">
        <f t="shared" si="22"/>
        <v>0</v>
      </c>
      <c r="S256" s="138">
        <v>0</v>
      </c>
      <c r="T256" s="139">
        <f t="shared" si="23"/>
        <v>0</v>
      </c>
      <c r="AR256" s="140" t="s">
        <v>361</v>
      </c>
      <c r="AT256" s="140" t="s">
        <v>720</v>
      </c>
      <c r="AU256" s="140" t="s">
        <v>169</v>
      </c>
      <c r="AY256" s="18" t="s">
        <v>146</v>
      </c>
      <c r="BE256" s="141">
        <f t="shared" si="24"/>
        <v>0</v>
      </c>
      <c r="BF256" s="141">
        <f t="shared" si="25"/>
        <v>0</v>
      </c>
      <c r="BG256" s="141">
        <f t="shared" si="26"/>
        <v>0</v>
      </c>
      <c r="BH256" s="141">
        <f t="shared" si="27"/>
        <v>0</v>
      </c>
      <c r="BI256" s="141">
        <f t="shared" si="28"/>
        <v>0</v>
      </c>
      <c r="BJ256" s="18" t="s">
        <v>90</v>
      </c>
      <c r="BK256" s="141">
        <f t="shared" si="29"/>
        <v>0</v>
      </c>
      <c r="BL256" s="18" t="s">
        <v>250</v>
      </c>
      <c r="BM256" s="140" t="s">
        <v>2503</v>
      </c>
    </row>
    <row r="257" spans="2:65" s="1" customFormat="1" ht="16.5" customHeight="1">
      <c r="B257" s="34"/>
      <c r="C257" s="178" t="s">
        <v>1332</v>
      </c>
      <c r="D257" s="178" t="s">
        <v>720</v>
      </c>
      <c r="E257" s="179" t="s">
        <v>2504</v>
      </c>
      <c r="F257" s="180" t="s">
        <v>2505</v>
      </c>
      <c r="G257" s="181" t="s">
        <v>381</v>
      </c>
      <c r="H257" s="182">
        <v>5</v>
      </c>
      <c r="I257" s="183"/>
      <c r="J257" s="184">
        <f t="shared" si="20"/>
        <v>0</v>
      </c>
      <c r="K257" s="180" t="s">
        <v>44</v>
      </c>
      <c r="L257" s="185"/>
      <c r="M257" s="186" t="s">
        <v>44</v>
      </c>
      <c r="N257" s="187" t="s">
        <v>53</v>
      </c>
      <c r="P257" s="138">
        <f t="shared" si="21"/>
        <v>0</v>
      </c>
      <c r="Q257" s="138">
        <v>0</v>
      </c>
      <c r="R257" s="138">
        <f t="shared" si="22"/>
        <v>0</v>
      </c>
      <c r="S257" s="138">
        <v>0</v>
      </c>
      <c r="T257" s="139">
        <f t="shared" si="23"/>
        <v>0</v>
      </c>
      <c r="AR257" s="140" t="s">
        <v>361</v>
      </c>
      <c r="AT257" s="140" t="s">
        <v>720</v>
      </c>
      <c r="AU257" s="140" t="s">
        <v>169</v>
      </c>
      <c r="AY257" s="18" t="s">
        <v>146</v>
      </c>
      <c r="BE257" s="141">
        <f t="shared" si="24"/>
        <v>0</v>
      </c>
      <c r="BF257" s="141">
        <f t="shared" si="25"/>
        <v>0</v>
      </c>
      <c r="BG257" s="141">
        <f t="shared" si="26"/>
        <v>0</v>
      </c>
      <c r="BH257" s="141">
        <f t="shared" si="27"/>
        <v>0</v>
      </c>
      <c r="BI257" s="141">
        <f t="shared" si="28"/>
        <v>0</v>
      </c>
      <c r="BJ257" s="18" t="s">
        <v>90</v>
      </c>
      <c r="BK257" s="141">
        <f t="shared" si="29"/>
        <v>0</v>
      </c>
      <c r="BL257" s="18" t="s">
        <v>250</v>
      </c>
      <c r="BM257" s="140" t="s">
        <v>2506</v>
      </c>
    </row>
    <row r="258" spans="2:65" s="1" customFormat="1" ht="16.5" customHeight="1">
      <c r="B258" s="34"/>
      <c r="C258" s="178" t="s">
        <v>1337</v>
      </c>
      <c r="D258" s="178" t="s">
        <v>720</v>
      </c>
      <c r="E258" s="179" t="s">
        <v>2507</v>
      </c>
      <c r="F258" s="180" t="s">
        <v>2508</v>
      </c>
      <c r="G258" s="181" t="s">
        <v>381</v>
      </c>
      <c r="H258" s="182">
        <v>5</v>
      </c>
      <c r="I258" s="183"/>
      <c r="J258" s="184">
        <f t="shared" si="20"/>
        <v>0</v>
      </c>
      <c r="K258" s="180" t="s">
        <v>44</v>
      </c>
      <c r="L258" s="185"/>
      <c r="M258" s="186" t="s">
        <v>44</v>
      </c>
      <c r="N258" s="187" t="s">
        <v>53</v>
      </c>
      <c r="P258" s="138">
        <f t="shared" si="21"/>
        <v>0</v>
      </c>
      <c r="Q258" s="138">
        <v>0</v>
      </c>
      <c r="R258" s="138">
        <f t="shared" si="22"/>
        <v>0</v>
      </c>
      <c r="S258" s="138">
        <v>0</v>
      </c>
      <c r="T258" s="139">
        <f t="shared" si="23"/>
        <v>0</v>
      </c>
      <c r="AR258" s="140" t="s">
        <v>361</v>
      </c>
      <c r="AT258" s="140" t="s">
        <v>720</v>
      </c>
      <c r="AU258" s="140" t="s">
        <v>169</v>
      </c>
      <c r="AY258" s="18" t="s">
        <v>146</v>
      </c>
      <c r="BE258" s="141">
        <f t="shared" si="24"/>
        <v>0</v>
      </c>
      <c r="BF258" s="141">
        <f t="shared" si="25"/>
        <v>0</v>
      </c>
      <c r="BG258" s="141">
        <f t="shared" si="26"/>
        <v>0</v>
      </c>
      <c r="BH258" s="141">
        <f t="shared" si="27"/>
        <v>0</v>
      </c>
      <c r="BI258" s="141">
        <f t="shared" si="28"/>
        <v>0</v>
      </c>
      <c r="BJ258" s="18" t="s">
        <v>90</v>
      </c>
      <c r="BK258" s="141">
        <f t="shared" si="29"/>
        <v>0</v>
      </c>
      <c r="BL258" s="18" t="s">
        <v>250</v>
      </c>
      <c r="BM258" s="140" t="s">
        <v>2509</v>
      </c>
    </row>
    <row r="259" spans="2:65" s="1" customFormat="1" ht="16.5" customHeight="1">
      <c r="B259" s="34"/>
      <c r="C259" s="178" t="s">
        <v>1342</v>
      </c>
      <c r="D259" s="178" t="s">
        <v>720</v>
      </c>
      <c r="E259" s="179" t="s">
        <v>2510</v>
      </c>
      <c r="F259" s="180" t="s">
        <v>2511</v>
      </c>
      <c r="G259" s="181" t="s">
        <v>381</v>
      </c>
      <c r="H259" s="182">
        <v>1</v>
      </c>
      <c r="I259" s="183"/>
      <c r="J259" s="184">
        <f t="shared" si="20"/>
        <v>0</v>
      </c>
      <c r="K259" s="180" t="s">
        <v>44</v>
      </c>
      <c r="L259" s="185"/>
      <c r="M259" s="186" t="s">
        <v>44</v>
      </c>
      <c r="N259" s="187" t="s">
        <v>53</v>
      </c>
      <c r="P259" s="138">
        <f t="shared" si="21"/>
        <v>0</v>
      </c>
      <c r="Q259" s="138">
        <v>0</v>
      </c>
      <c r="R259" s="138">
        <f t="shared" si="22"/>
        <v>0</v>
      </c>
      <c r="S259" s="138">
        <v>0</v>
      </c>
      <c r="T259" s="139">
        <f t="shared" si="23"/>
        <v>0</v>
      </c>
      <c r="AR259" s="140" t="s">
        <v>361</v>
      </c>
      <c r="AT259" s="140" t="s">
        <v>720</v>
      </c>
      <c r="AU259" s="140" t="s">
        <v>169</v>
      </c>
      <c r="AY259" s="18" t="s">
        <v>146</v>
      </c>
      <c r="BE259" s="141">
        <f t="shared" si="24"/>
        <v>0</v>
      </c>
      <c r="BF259" s="141">
        <f t="shared" si="25"/>
        <v>0</v>
      </c>
      <c r="BG259" s="141">
        <f t="shared" si="26"/>
        <v>0</v>
      </c>
      <c r="BH259" s="141">
        <f t="shared" si="27"/>
        <v>0</v>
      </c>
      <c r="BI259" s="141">
        <f t="shared" si="28"/>
        <v>0</v>
      </c>
      <c r="BJ259" s="18" t="s">
        <v>90</v>
      </c>
      <c r="BK259" s="141">
        <f t="shared" si="29"/>
        <v>0</v>
      </c>
      <c r="BL259" s="18" t="s">
        <v>250</v>
      </c>
      <c r="BM259" s="140" t="s">
        <v>2512</v>
      </c>
    </row>
    <row r="260" spans="2:65" s="1" customFormat="1" ht="16.5" customHeight="1">
      <c r="B260" s="34"/>
      <c r="C260" s="178" t="s">
        <v>21</v>
      </c>
      <c r="D260" s="178" t="s">
        <v>720</v>
      </c>
      <c r="E260" s="179" t="s">
        <v>2513</v>
      </c>
      <c r="F260" s="180" t="s">
        <v>2514</v>
      </c>
      <c r="G260" s="181" t="s">
        <v>381</v>
      </c>
      <c r="H260" s="182">
        <v>3</v>
      </c>
      <c r="I260" s="183"/>
      <c r="J260" s="184">
        <f t="shared" si="20"/>
        <v>0</v>
      </c>
      <c r="K260" s="180" t="s">
        <v>44</v>
      </c>
      <c r="L260" s="185"/>
      <c r="M260" s="186" t="s">
        <v>44</v>
      </c>
      <c r="N260" s="187" t="s">
        <v>53</v>
      </c>
      <c r="P260" s="138">
        <f t="shared" si="21"/>
        <v>0</v>
      </c>
      <c r="Q260" s="138">
        <v>0</v>
      </c>
      <c r="R260" s="138">
        <f t="shared" si="22"/>
        <v>0</v>
      </c>
      <c r="S260" s="138">
        <v>0</v>
      </c>
      <c r="T260" s="139">
        <f t="shared" si="23"/>
        <v>0</v>
      </c>
      <c r="AR260" s="140" t="s">
        <v>361</v>
      </c>
      <c r="AT260" s="140" t="s">
        <v>720</v>
      </c>
      <c r="AU260" s="140" t="s">
        <v>169</v>
      </c>
      <c r="AY260" s="18" t="s">
        <v>146</v>
      </c>
      <c r="BE260" s="141">
        <f t="shared" si="24"/>
        <v>0</v>
      </c>
      <c r="BF260" s="141">
        <f t="shared" si="25"/>
        <v>0</v>
      </c>
      <c r="BG260" s="141">
        <f t="shared" si="26"/>
        <v>0</v>
      </c>
      <c r="BH260" s="141">
        <f t="shared" si="27"/>
        <v>0</v>
      </c>
      <c r="BI260" s="141">
        <f t="shared" si="28"/>
        <v>0</v>
      </c>
      <c r="BJ260" s="18" t="s">
        <v>90</v>
      </c>
      <c r="BK260" s="141">
        <f t="shared" si="29"/>
        <v>0</v>
      </c>
      <c r="BL260" s="18" t="s">
        <v>250</v>
      </c>
      <c r="BM260" s="140" t="s">
        <v>2515</v>
      </c>
    </row>
    <row r="261" spans="2:65" s="1" customFormat="1" ht="16.5" customHeight="1">
      <c r="B261" s="34"/>
      <c r="C261" s="178" t="s">
        <v>1351</v>
      </c>
      <c r="D261" s="178" t="s">
        <v>720</v>
      </c>
      <c r="E261" s="179" t="s">
        <v>2516</v>
      </c>
      <c r="F261" s="180" t="s">
        <v>2517</v>
      </c>
      <c r="G261" s="181" t="s">
        <v>381</v>
      </c>
      <c r="H261" s="182">
        <v>30</v>
      </c>
      <c r="I261" s="183"/>
      <c r="J261" s="184">
        <f t="shared" si="20"/>
        <v>0</v>
      </c>
      <c r="K261" s="180" t="s">
        <v>44</v>
      </c>
      <c r="L261" s="185"/>
      <c r="M261" s="186" t="s">
        <v>44</v>
      </c>
      <c r="N261" s="187" t="s">
        <v>53</v>
      </c>
      <c r="P261" s="138">
        <f t="shared" si="21"/>
        <v>0</v>
      </c>
      <c r="Q261" s="138">
        <v>0</v>
      </c>
      <c r="R261" s="138">
        <f t="shared" si="22"/>
        <v>0</v>
      </c>
      <c r="S261" s="138">
        <v>0</v>
      </c>
      <c r="T261" s="139">
        <f t="shared" si="23"/>
        <v>0</v>
      </c>
      <c r="AR261" s="140" t="s">
        <v>361</v>
      </c>
      <c r="AT261" s="140" t="s">
        <v>720</v>
      </c>
      <c r="AU261" s="140" t="s">
        <v>169</v>
      </c>
      <c r="AY261" s="18" t="s">
        <v>146</v>
      </c>
      <c r="BE261" s="141">
        <f t="shared" si="24"/>
        <v>0</v>
      </c>
      <c r="BF261" s="141">
        <f t="shared" si="25"/>
        <v>0</v>
      </c>
      <c r="BG261" s="141">
        <f t="shared" si="26"/>
        <v>0</v>
      </c>
      <c r="BH261" s="141">
        <f t="shared" si="27"/>
        <v>0</v>
      </c>
      <c r="BI261" s="141">
        <f t="shared" si="28"/>
        <v>0</v>
      </c>
      <c r="BJ261" s="18" t="s">
        <v>90</v>
      </c>
      <c r="BK261" s="141">
        <f t="shared" si="29"/>
        <v>0</v>
      </c>
      <c r="BL261" s="18" t="s">
        <v>250</v>
      </c>
      <c r="BM261" s="140" t="s">
        <v>2518</v>
      </c>
    </row>
    <row r="262" spans="2:65" s="1" customFormat="1" ht="16.5" customHeight="1">
      <c r="B262" s="34"/>
      <c r="C262" s="178" t="s">
        <v>1357</v>
      </c>
      <c r="D262" s="178" t="s">
        <v>720</v>
      </c>
      <c r="E262" s="179" t="s">
        <v>2519</v>
      </c>
      <c r="F262" s="180" t="s">
        <v>2520</v>
      </c>
      <c r="G262" s="181" t="s">
        <v>381</v>
      </c>
      <c r="H262" s="182">
        <v>8</v>
      </c>
      <c r="I262" s="183"/>
      <c r="J262" s="184">
        <f t="shared" si="20"/>
        <v>0</v>
      </c>
      <c r="K262" s="180" t="s">
        <v>44</v>
      </c>
      <c r="L262" s="185"/>
      <c r="M262" s="186" t="s">
        <v>44</v>
      </c>
      <c r="N262" s="187" t="s">
        <v>53</v>
      </c>
      <c r="P262" s="138">
        <f t="shared" si="21"/>
        <v>0</v>
      </c>
      <c r="Q262" s="138">
        <v>0</v>
      </c>
      <c r="R262" s="138">
        <f t="shared" si="22"/>
        <v>0</v>
      </c>
      <c r="S262" s="138">
        <v>0</v>
      </c>
      <c r="T262" s="139">
        <f t="shared" si="23"/>
        <v>0</v>
      </c>
      <c r="AR262" s="140" t="s">
        <v>361</v>
      </c>
      <c r="AT262" s="140" t="s">
        <v>720</v>
      </c>
      <c r="AU262" s="140" t="s">
        <v>169</v>
      </c>
      <c r="AY262" s="18" t="s">
        <v>146</v>
      </c>
      <c r="BE262" s="141">
        <f t="shared" si="24"/>
        <v>0</v>
      </c>
      <c r="BF262" s="141">
        <f t="shared" si="25"/>
        <v>0</v>
      </c>
      <c r="BG262" s="141">
        <f t="shared" si="26"/>
        <v>0</v>
      </c>
      <c r="BH262" s="141">
        <f t="shared" si="27"/>
        <v>0</v>
      </c>
      <c r="BI262" s="141">
        <f t="shared" si="28"/>
        <v>0</v>
      </c>
      <c r="BJ262" s="18" t="s">
        <v>90</v>
      </c>
      <c r="BK262" s="141">
        <f t="shared" si="29"/>
        <v>0</v>
      </c>
      <c r="BL262" s="18" t="s">
        <v>250</v>
      </c>
      <c r="BM262" s="140" t="s">
        <v>2521</v>
      </c>
    </row>
    <row r="263" spans="2:65" s="1" customFormat="1" ht="16.5" customHeight="1">
      <c r="B263" s="34"/>
      <c r="C263" s="178" t="s">
        <v>1363</v>
      </c>
      <c r="D263" s="178" t="s">
        <v>720</v>
      </c>
      <c r="E263" s="179" t="s">
        <v>2522</v>
      </c>
      <c r="F263" s="180" t="s">
        <v>2523</v>
      </c>
      <c r="G263" s="181" t="s">
        <v>381</v>
      </c>
      <c r="H263" s="182">
        <v>24</v>
      </c>
      <c r="I263" s="183"/>
      <c r="J263" s="184">
        <f t="shared" si="20"/>
        <v>0</v>
      </c>
      <c r="K263" s="180" t="s">
        <v>44</v>
      </c>
      <c r="L263" s="185"/>
      <c r="M263" s="186" t="s">
        <v>44</v>
      </c>
      <c r="N263" s="187" t="s">
        <v>53</v>
      </c>
      <c r="P263" s="138">
        <f t="shared" si="21"/>
        <v>0</v>
      </c>
      <c r="Q263" s="138">
        <v>0</v>
      </c>
      <c r="R263" s="138">
        <f t="shared" si="22"/>
        <v>0</v>
      </c>
      <c r="S263" s="138">
        <v>0</v>
      </c>
      <c r="T263" s="139">
        <f t="shared" si="23"/>
        <v>0</v>
      </c>
      <c r="AR263" s="140" t="s">
        <v>361</v>
      </c>
      <c r="AT263" s="140" t="s">
        <v>720</v>
      </c>
      <c r="AU263" s="140" t="s">
        <v>169</v>
      </c>
      <c r="AY263" s="18" t="s">
        <v>146</v>
      </c>
      <c r="BE263" s="141">
        <f t="shared" si="24"/>
        <v>0</v>
      </c>
      <c r="BF263" s="141">
        <f t="shared" si="25"/>
        <v>0</v>
      </c>
      <c r="BG263" s="141">
        <f t="shared" si="26"/>
        <v>0</v>
      </c>
      <c r="BH263" s="141">
        <f t="shared" si="27"/>
        <v>0</v>
      </c>
      <c r="BI263" s="141">
        <f t="shared" si="28"/>
        <v>0</v>
      </c>
      <c r="BJ263" s="18" t="s">
        <v>90</v>
      </c>
      <c r="BK263" s="141">
        <f t="shared" si="29"/>
        <v>0</v>
      </c>
      <c r="BL263" s="18" t="s">
        <v>250</v>
      </c>
      <c r="BM263" s="140" t="s">
        <v>2524</v>
      </c>
    </row>
    <row r="264" spans="2:65" s="1" customFormat="1" ht="16.5" customHeight="1">
      <c r="B264" s="34"/>
      <c r="C264" s="178" t="s">
        <v>1367</v>
      </c>
      <c r="D264" s="178" t="s">
        <v>720</v>
      </c>
      <c r="E264" s="179" t="s">
        <v>2525</v>
      </c>
      <c r="F264" s="180" t="s">
        <v>2526</v>
      </c>
      <c r="G264" s="181" t="s">
        <v>381</v>
      </c>
      <c r="H264" s="182">
        <v>16</v>
      </c>
      <c r="I264" s="183"/>
      <c r="J264" s="184">
        <f t="shared" si="20"/>
        <v>0</v>
      </c>
      <c r="K264" s="180" t="s">
        <v>44</v>
      </c>
      <c r="L264" s="185"/>
      <c r="M264" s="186" t="s">
        <v>44</v>
      </c>
      <c r="N264" s="187" t="s">
        <v>53</v>
      </c>
      <c r="P264" s="138">
        <f t="shared" si="21"/>
        <v>0</v>
      </c>
      <c r="Q264" s="138">
        <v>0</v>
      </c>
      <c r="R264" s="138">
        <f t="shared" si="22"/>
        <v>0</v>
      </c>
      <c r="S264" s="138">
        <v>0</v>
      </c>
      <c r="T264" s="139">
        <f t="shared" si="23"/>
        <v>0</v>
      </c>
      <c r="AR264" s="140" t="s">
        <v>361</v>
      </c>
      <c r="AT264" s="140" t="s">
        <v>720</v>
      </c>
      <c r="AU264" s="140" t="s">
        <v>169</v>
      </c>
      <c r="AY264" s="18" t="s">
        <v>146</v>
      </c>
      <c r="BE264" s="141">
        <f t="shared" si="24"/>
        <v>0</v>
      </c>
      <c r="BF264" s="141">
        <f t="shared" si="25"/>
        <v>0</v>
      </c>
      <c r="BG264" s="141">
        <f t="shared" si="26"/>
        <v>0</v>
      </c>
      <c r="BH264" s="141">
        <f t="shared" si="27"/>
        <v>0</v>
      </c>
      <c r="BI264" s="141">
        <f t="shared" si="28"/>
        <v>0</v>
      </c>
      <c r="BJ264" s="18" t="s">
        <v>90</v>
      </c>
      <c r="BK264" s="141">
        <f t="shared" si="29"/>
        <v>0</v>
      </c>
      <c r="BL264" s="18" t="s">
        <v>250</v>
      </c>
      <c r="BM264" s="140" t="s">
        <v>2527</v>
      </c>
    </row>
    <row r="265" spans="2:65" s="1" customFormat="1" ht="16.5" customHeight="1">
      <c r="B265" s="34"/>
      <c r="C265" s="178" t="s">
        <v>1372</v>
      </c>
      <c r="D265" s="178" t="s">
        <v>720</v>
      </c>
      <c r="E265" s="179" t="s">
        <v>2528</v>
      </c>
      <c r="F265" s="180" t="s">
        <v>2529</v>
      </c>
      <c r="G265" s="181" t="s">
        <v>381</v>
      </c>
      <c r="H265" s="182">
        <v>6</v>
      </c>
      <c r="I265" s="183"/>
      <c r="J265" s="184">
        <f t="shared" si="20"/>
        <v>0</v>
      </c>
      <c r="K265" s="180" t="s">
        <v>44</v>
      </c>
      <c r="L265" s="185"/>
      <c r="M265" s="186" t="s">
        <v>44</v>
      </c>
      <c r="N265" s="187" t="s">
        <v>53</v>
      </c>
      <c r="P265" s="138">
        <f t="shared" si="21"/>
        <v>0</v>
      </c>
      <c r="Q265" s="138">
        <v>0</v>
      </c>
      <c r="R265" s="138">
        <f t="shared" si="22"/>
        <v>0</v>
      </c>
      <c r="S265" s="138">
        <v>0</v>
      </c>
      <c r="T265" s="139">
        <f t="shared" si="23"/>
        <v>0</v>
      </c>
      <c r="AR265" s="140" t="s">
        <v>361</v>
      </c>
      <c r="AT265" s="140" t="s">
        <v>720</v>
      </c>
      <c r="AU265" s="140" t="s">
        <v>169</v>
      </c>
      <c r="AY265" s="18" t="s">
        <v>146</v>
      </c>
      <c r="BE265" s="141">
        <f t="shared" si="24"/>
        <v>0</v>
      </c>
      <c r="BF265" s="141">
        <f t="shared" si="25"/>
        <v>0</v>
      </c>
      <c r="BG265" s="141">
        <f t="shared" si="26"/>
        <v>0</v>
      </c>
      <c r="BH265" s="141">
        <f t="shared" si="27"/>
        <v>0</v>
      </c>
      <c r="BI265" s="141">
        <f t="shared" si="28"/>
        <v>0</v>
      </c>
      <c r="BJ265" s="18" t="s">
        <v>90</v>
      </c>
      <c r="BK265" s="141">
        <f t="shared" si="29"/>
        <v>0</v>
      </c>
      <c r="BL265" s="18" t="s">
        <v>250</v>
      </c>
      <c r="BM265" s="140" t="s">
        <v>2530</v>
      </c>
    </row>
    <row r="266" spans="2:65" s="1" customFormat="1" ht="16.5" customHeight="1">
      <c r="B266" s="34"/>
      <c r="C266" s="178" t="s">
        <v>1379</v>
      </c>
      <c r="D266" s="178" t="s">
        <v>720</v>
      </c>
      <c r="E266" s="179" t="s">
        <v>2531</v>
      </c>
      <c r="F266" s="180" t="s">
        <v>2532</v>
      </c>
      <c r="G266" s="181" t="s">
        <v>381</v>
      </c>
      <c r="H266" s="182">
        <v>5</v>
      </c>
      <c r="I266" s="183"/>
      <c r="J266" s="184">
        <f t="shared" si="20"/>
        <v>0</v>
      </c>
      <c r="K266" s="180" t="s">
        <v>44</v>
      </c>
      <c r="L266" s="185"/>
      <c r="M266" s="186" t="s">
        <v>44</v>
      </c>
      <c r="N266" s="187" t="s">
        <v>53</v>
      </c>
      <c r="P266" s="138">
        <f t="shared" si="21"/>
        <v>0</v>
      </c>
      <c r="Q266" s="138">
        <v>0</v>
      </c>
      <c r="R266" s="138">
        <f t="shared" si="22"/>
        <v>0</v>
      </c>
      <c r="S266" s="138">
        <v>0</v>
      </c>
      <c r="T266" s="139">
        <f t="shared" si="23"/>
        <v>0</v>
      </c>
      <c r="AR266" s="140" t="s">
        <v>361</v>
      </c>
      <c r="AT266" s="140" t="s">
        <v>720</v>
      </c>
      <c r="AU266" s="140" t="s">
        <v>169</v>
      </c>
      <c r="AY266" s="18" t="s">
        <v>146</v>
      </c>
      <c r="BE266" s="141">
        <f t="shared" si="24"/>
        <v>0</v>
      </c>
      <c r="BF266" s="141">
        <f t="shared" si="25"/>
        <v>0</v>
      </c>
      <c r="BG266" s="141">
        <f t="shared" si="26"/>
        <v>0</v>
      </c>
      <c r="BH266" s="141">
        <f t="shared" si="27"/>
        <v>0</v>
      </c>
      <c r="BI266" s="141">
        <f t="shared" si="28"/>
        <v>0</v>
      </c>
      <c r="BJ266" s="18" t="s">
        <v>90</v>
      </c>
      <c r="BK266" s="141">
        <f t="shared" si="29"/>
        <v>0</v>
      </c>
      <c r="BL266" s="18" t="s">
        <v>250</v>
      </c>
      <c r="BM266" s="140" t="s">
        <v>2533</v>
      </c>
    </row>
    <row r="267" spans="2:65" s="1" customFormat="1" ht="16.5" customHeight="1">
      <c r="B267" s="34"/>
      <c r="C267" s="178" t="s">
        <v>1384</v>
      </c>
      <c r="D267" s="178" t="s">
        <v>720</v>
      </c>
      <c r="E267" s="179" t="s">
        <v>2534</v>
      </c>
      <c r="F267" s="180" t="s">
        <v>2535</v>
      </c>
      <c r="G267" s="181" t="s">
        <v>381</v>
      </c>
      <c r="H267" s="182">
        <v>32</v>
      </c>
      <c r="I267" s="183"/>
      <c r="J267" s="184">
        <f t="shared" si="20"/>
        <v>0</v>
      </c>
      <c r="K267" s="180" t="s">
        <v>44</v>
      </c>
      <c r="L267" s="185"/>
      <c r="M267" s="186" t="s">
        <v>44</v>
      </c>
      <c r="N267" s="187" t="s">
        <v>53</v>
      </c>
      <c r="P267" s="138">
        <f t="shared" si="21"/>
        <v>0</v>
      </c>
      <c r="Q267" s="138">
        <v>0</v>
      </c>
      <c r="R267" s="138">
        <f t="shared" si="22"/>
        <v>0</v>
      </c>
      <c r="S267" s="138">
        <v>0</v>
      </c>
      <c r="T267" s="139">
        <f t="shared" si="23"/>
        <v>0</v>
      </c>
      <c r="AR267" s="140" t="s">
        <v>361</v>
      </c>
      <c r="AT267" s="140" t="s">
        <v>720</v>
      </c>
      <c r="AU267" s="140" t="s">
        <v>169</v>
      </c>
      <c r="AY267" s="18" t="s">
        <v>146</v>
      </c>
      <c r="BE267" s="141">
        <f t="shared" si="24"/>
        <v>0</v>
      </c>
      <c r="BF267" s="141">
        <f t="shared" si="25"/>
        <v>0</v>
      </c>
      <c r="BG267" s="141">
        <f t="shared" si="26"/>
        <v>0</v>
      </c>
      <c r="BH267" s="141">
        <f t="shared" si="27"/>
        <v>0</v>
      </c>
      <c r="BI267" s="141">
        <f t="shared" si="28"/>
        <v>0</v>
      </c>
      <c r="BJ267" s="18" t="s">
        <v>90</v>
      </c>
      <c r="BK267" s="141">
        <f t="shared" si="29"/>
        <v>0</v>
      </c>
      <c r="BL267" s="18" t="s">
        <v>250</v>
      </c>
      <c r="BM267" s="140" t="s">
        <v>2536</v>
      </c>
    </row>
    <row r="268" spans="2:65" s="1" customFormat="1" ht="16.5" customHeight="1">
      <c r="B268" s="34"/>
      <c r="C268" s="178" t="s">
        <v>1391</v>
      </c>
      <c r="D268" s="178" t="s">
        <v>720</v>
      </c>
      <c r="E268" s="179" t="s">
        <v>2537</v>
      </c>
      <c r="F268" s="180" t="s">
        <v>2538</v>
      </c>
      <c r="G268" s="181" t="s">
        <v>381</v>
      </c>
      <c r="H268" s="182">
        <v>60</v>
      </c>
      <c r="I268" s="183"/>
      <c r="J268" s="184">
        <f t="shared" si="20"/>
        <v>0</v>
      </c>
      <c r="K268" s="180" t="s">
        <v>44</v>
      </c>
      <c r="L268" s="185"/>
      <c r="M268" s="186" t="s">
        <v>44</v>
      </c>
      <c r="N268" s="187" t="s">
        <v>53</v>
      </c>
      <c r="P268" s="138">
        <f t="shared" si="21"/>
        <v>0</v>
      </c>
      <c r="Q268" s="138">
        <v>0</v>
      </c>
      <c r="R268" s="138">
        <f t="shared" si="22"/>
        <v>0</v>
      </c>
      <c r="S268" s="138">
        <v>0</v>
      </c>
      <c r="T268" s="139">
        <f t="shared" si="23"/>
        <v>0</v>
      </c>
      <c r="AR268" s="140" t="s">
        <v>361</v>
      </c>
      <c r="AT268" s="140" t="s">
        <v>720</v>
      </c>
      <c r="AU268" s="140" t="s">
        <v>169</v>
      </c>
      <c r="AY268" s="18" t="s">
        <v>146</v>
      </c>
      <c r="BE268" s="141">
        <f t="shared" si="24"/>
        <v>0</v>
      </c>
      <c r="BF268" s="141">
        <f t="shared" si="25"/>
        <v>0</v>
      </c>
      <c r="BG268" s="141">
        <f t="shared" si="26"/>
        <v>0</v>
      </c>
      <c r="BH268" s="141">
        <f t="shared" si="27"/>
        <v>0</v>
      </c>
      <c r="BI268" s="141">
        <f t="shared" si="28"/>
        <v>0</v>
      </c>
      <c r="BJ268" s="18" t="s">
        <v>90</v>
      </c>
      <c r="BK268" s="141">
        <f t="shared" si="29"/>
        <v>0</v>
      </c>
      <c r="BL268" s="18" t="s">
        <v>250</v>
      </c>
      <c r="BM268" s="140" t="s">
        <v>2539</v>
      </c>
    </row>
    <row r="269" spans="2:65" s="1" customFormat="1" ht="16.5" customHeight="1">
      <c r="B269" s="34"/>
      <c r="C269" s="178" t="s">
        <v>1397</v>
      </c>
      <c r="D269" s="178" t="s">
        <v>720</v>
      </c>
      <c r="E269" s="179" t="s">
        <v>2540</v>
      </c>
      <c r="F269" s="180" t="s">
        <v>2541</v>
      </c>
      <c r="G269" s="181" t="s">
        <v>381</v>
      </c>
      <c r="H269" s="182">
        <v>1</v>
      </c>
      <c r="I269" s="183"/>
      <c r="J269" s="184">
        <f t="shared" si="20"/>
        <v>0</v>
      </c>
      <c r="K269" s="180" t="s">
        <v>44</v>
      </c>
      <c r="L269" s="185"/>
      <c r="M269" s="186" t="s">
        <v>44</v>
      </c>
      <c r="N269" s="187" t="s">
        <v>53</v>
      </c>
      <c r="P269" s="138">
        <f t="shared" si="21"/>
        <v>0</v>
      </c>
      <c r="Q269" s="138">
        <v>0</v>
      </c>
      <c r="R269" s="138">
        <f t="shared" si="22"/>
        <v>0</v>
      </c>
      <c r="S269" s="138">
        <v>0</v>
      </c>
      <c r="T269" s="139">
        <f t="shared" si="23"/>
        <v>0</v>
      </c>
      <c r="AR269" s="140" t="s">
        <v>361</v>
      </c>
      <c r="AT269" s="140" t="s">
        <v>720</v>
      </c>
      <c r="AU269" s="140" t="s">
        <v>169</v>
      </c>
      <c r="AY269" s="18" t="s">
        <v>146</v>
      </c>
      <c r="BE269" s="141">
        <f t="shared" si="24"/>
        <v>0</v>
      </c>
      <c r="BF269" s="141">
        <f t="shared" si="25"/>
        <v>0</v>
      </c>
      <c r="BG269" s="141">
        <f t="shared" si="26"/>
        <v>0</v>
      </c>
      <c r="BH269" s="141">
        <f t="shared" si="27"/>
        <v>0</v>
      </c>
      <c r="BI269" s="141">
        <f t="shared" si="28"/>
        <v>0</v>
      </c>
      <c r="BJ269" s="18" t="s">
        <v>90</v>
      </c>
      <c r="BK269" s="141">
        <f t="shared" si="29"/>
        <v>0</v>
      </c>
      <c r="BL269" s="18" t="s">
        <v>250</v>
      </c>
      <c r="BM269" s="140" t="s">
        <v>2542</v>
      </c>
    </row>
    <row r="270" spans="2:65" s="1" customFormat="1" ht="19.5">
      <c r="B270" s="34"/>
      <c r="D270" s="146" t="s">
        <v>157</v>
      </c>
      <c r="F270" s="147" t="s">
        <v>2543</v>
      </c>
      <c r="I270" s="144"/>
      <c r="L270" s="34"/>
      <c r="M270" s="145"/>
      <c r="T270" s="55"/>
      <c r="AT270" s="18" t="s">
        <v>157</v>
      </c>
      <c r="AU270" s="18" t="s">
        <v>169</v>
      </c>
    </row>
    <row r="271" spans="2:65" s="1" customFormat="1" ht="16.5" customHeight="1">
      <c r="B271" s="34"/>
      <c r="C271" s="178" t="s">
        <v>1402</v>
      </c>
      <c r="D271" s="178" t="s">
        <v>720</v>
      </c>
      <c r="E271" s="179" t="s">
        <v>2544</v>
      </c>
      <c r="F271" s="180" t="s">
        <v>2545</v>
      </c>
      <c r="G271" s="181" t="s">
        <v>381</v>
      </c>
      <c r="H271" s="182">
        <v>1</v>
      </c>
      <c r="I271" s="183"/>
      <c r="J271" s="184">
        <f>ROUND(I271*H271,2)</f>
        <v>0</v>
      </c>
      <c r="K271" s="180" t="s">
        <v>44</v>
      </c>
      <c r="L271" s="185"/>
      <c r="M271" s="186" t="s">
        <v>44</v>
      </c>
      <c r="N271" s="187" t="s">
        <v>53</v>
      </c>
      <c r="P271" s="138">
        <f>O271*H271</f>
        <v>0</v>
      </c>
      <c r="Q271" s="138">
        <v>0</v>
      </c>
      <c r="R271" s="138">
        <f>Q271*H271</f>
        <v>0</v>
      </c>
      <c r="S271" s="138">
        <v>0</v>
      </c>
      <c r="T271" s="139">
        <f>S271*H271</f>
        <v>0</v>
      </c>
      <c r="AR271" s="140" t="s">
        <v>361</v>
      </c>
      <c r="AT271" s="140" t="s">
        <v>720</v>
      </c>
      <c r="AU271" s="140" t="s">
        <v>169</v>
      </c>
      <c r="AY271" s="18" t="s">
        <v>146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8" t="s">
        <v>90</v>
      </c>
      <c r="BK271" s="141">
        <f>ROUND(I271*H271,2)</f>
        <v>0</v>
      </c>
      <c r="BL271" s="18" t="s">
        <v>250</v>
      </c>
      <c r="BM271" s="140" t="s">
        <v>2546</v>
      </c>
    </row>
    <row r="272" spans="2:65" s="1" customFormat="1" ht="19.5">
      <c r="B272" s="34"/>
      <c r="D272" s="146" t="s">
        <v>157</v>
      </c>
      <c r="F272" s="147" t="s">
        <v>2543</v>
      </c>
      <c r="I272" s="144"/>
      <c r="L272" s="34"/>
      <c r="M272" s="145"/>
      <c r="T272" s="55"/>
      <c r="AT272" s="18" t="s">
        <v>157</v>
      </c>
      <c r="AU272" s="18" t="s">
        <v>169</v>
      </c>
    </row>
    <row r="273" spans="2:65" s="1" customFormat="1" ht="16.5" customHeight="1">
      <c r="B273" s="34"/>
      <c r="C273" s="178" t="s">
        <v>1409</v>
      </c>
      <c r="D273" s="178" t="s">
        <v>720</v>
      </c>
      <c r="E273" s="179" t="s">
        <v>2547</v>
      </c>
      <c r="F273" s="180" t="s">
        <v>2548</v>
      </c>
      <c r="G273" s="181" t="s">
        <v>381</v>
      </c>
      <c r="H273" s="182">
        <v>1</v>
      </c>
      <c r="I273" s="183"/>
      <c r="J273" s="184">
        <f>ROUND(I273*H273,2)</f>
        <v>0</v>
      </c>
      <c r="K273" s="180" t="s">
        <v>44</v>
      </c>
      <c r="L273" s="185"/>
      <c r="M273" s="186" t="s">
        <v>44</v>
      </c>
      <c r="N273" s="187" t="s">
        <v>53</v>
      </c>
      <c r="P273" s="138">
        <f>O273*H273</f>
        <v>0</v>
      </c>
      <c r="Q273" s="138">
        <v>0</v>
      </c>
      <c r="R273" s="138">
        <f>Q273*H273</f>
        <v>0</v>
      </c>
      <c r="S273" s="138">
        <v>0</v>
      </c>
      <c r="T273" s="139">
        <f>S273*H273</f>
        <v>0</v>
      </c>
      <c r="AR273" s="140" t="s">
        <v>361</v>
      </c>
      <c r="AT273" s="140" t="s">
        <v>720</v>
      </c>
      <c r="AU273" s="140" t="s">
        <v>169</v>
      </c>
      <c r="AY273" s="18" t="s">
        <v>146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8" t="s">
        <v>90</v>
      </c>
      <c r="BK273" s="141">
        <f>ROUND(I273*H273,2)</f>
        <v>0</v>
      </c>
      <c r="BL273" s="18" t="s">
        <v>250</v>
      </c>
      <c r="BM273" s="140" t="s">
        <v>2549</v>
      </c>
    </row>
    <row r="274" spans="2:65" s="1" customFormat="1" ht="19.5">
      <c r="B274" s="34"/>
      <c r="D274" s="146" t="s">
        <v>157</v>
      </c>
      <c r="F274" s="147" t="s">
        <v>2543</v>
      </c>
      <c r="I274" s="144"/>
      <c r="L274" s="34"/>
      <c r="M274" s="145"/>
      <c r="T274" s="55"/>
      <c r="AT274" s="18" t="s">
        <v>157</v>
      </c>
      <c r="AU274" s="18" t="s">
        <v>169</v>
      </c>
    </row>
    <row r="275" spans="2:65" s="1" customFormat="1" ht="16.5" customHeight="1">
      <c r="B275" s="34"/>
      <c r="C275" s="178" t="s">
        <v>1413</v>
      </c>
      <c r="D275" s="178" t="s">
        <v>720</v>
      </c>
      <c r="E275" s="179" t="s">
        <v>2550</v>
      </c>
      <c r="F275" s="180" t="s">
        <v>2551</v>
      </c>
      <c r="G275" s="181" t="s">
        <v>381</v>
      </c>
      <c r="H275" s="182">
        <v>1</v>
      </c>
      <c r="I275" s="183"/>
      <c r="J275" s="184">
        <f>ROUND(I275*H275,2)</f>
        <v>0</v>
      </c>
      <c r="K275" s="180" t="s">
        <v>44</v>
      </c>
      <c r="L275" s="185"/>
      <c r="M275" s="186" t="s">
        <v>44</v>
      </c>
      <c r="N275" s="187" t="s">
        <v>53</v>
      </c>
      <c r="P275" s="138">
        <f>O275*H275</f>
        <v>0</v>
      </c>
      <c r="Q275" s="138">
        <v>0</v>
      </c>
      <c r="R275" s="138">
        <f>Q275*H275</f>
        <v>0</v>
      </c>
      <c r="S275" s="138">
        <v>0</v>
      </c>
      <c r="T275" s="139">
        <f>S275*H275</f>
        <v>0</v>
      </c>
      <c r="AR275" s="140" t="s">
        <v>361</v>
      </c>
      <c r="AT275" s="140" t="s">
        <v>720</v>
      </c>
      <c r="AU275" s="140" t="s">
        <v>169</v>
      </c>
      <c r="AY275" s="18" t="s">
        <v>146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8" t="s">
        <v>90</v>
      </c>
      <c r="BK275" s="141">
        <f>ROUND(I275*H275,2)</f>
        <v>0</v>
      </c>
      <c r="BL275" s="18" t="s">
        <v>250</v>
      </c>
      <c r="BM275" s="140" t="s">
        <v>2552</v>
      </c>
    </row>
    <row r="276" spans="2:65" s="1" customFormat="1" ht="19.5">
      <c r="B276" s="34"/>
      <c r="D276" s="146" t="s">
        <v>157</v>
      </c>
      <c r="F276" s="147" t="s">
        <v>2543</v>
      </c>
      <c r="I276" s="144"/>
      <c r="L276" s="34"/>
      <c r="M276" s="145"/>
      <c r="T276" s="55"/>
      <c r="AT276" s="18" t="s">
        <v>157</v>
      </c>
      <c r="AU276" s="18" t="s">
        <v>169</v>
      </c>
    </row>
    <row r="277" spans="2:65" s="1" customFormat="1" ht="16.5" customHeight="1">
      <c r="B277" s="34"/>
      <c r="C277" s="178" t="s">
        <v>1418</v>
      </c>
      <c r="D277" s="178" t="s">
        <v>720</v>
      </c>
      <c r="E277" s="179" t="s">
        <v>2553</v>
      </c>
      <c r="F277" s="180" t="s">
        <v>2554</v>
      </c>
      <c r="G277" s="181" t="s">
        <v>381</v>
      </c>
      <c r="H277" s="182">
        <v>1</v>
      </c>
      <c r="I277" s="183"/>
      <c r="J277" s="184">
        <f>ROUND(I277*H277,2)</f>
        <v>0</v>
      </c>
      <c r="K277" s="180" t="s">
        <v>44</v>
      </c>
      <c r="L277" s="185"/>
      <c r="M277" s="186" t="s">
        <v>44</v>
      </c>
      <c r="N277" s="187" t="s">
        <v>53</v>
      </c>
      <c r="P277" s="138">
        <f>O277*H277</f>
        <v>0</v>
      </c>
      <c r="Q277" s="138">
        <v>0</v>
      </c>
      <c r="R277" s="138">
        <f>Q277*H277</f>
        <v>0</v>
      </c>
      <c r="S277" s="138">
        <v>0</v>
      </c>
      <c r="T277" s="139">
        <f>S277*H277</f>
        <v>0</v>
      </c>
      <c r="AR277" s="140" t="s">
        <v>361</v>
      </c>
      <c r="AT277" s="140" t="s">
        <v>720</v>
      </c>
      <c r="AU277" s="140" t="s">
        <v>169</v>
      </c>
      <c r="AY277" s="18" t="s">
        <v>146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8" t="s">
        <v>90</v>
      </c>
      <c r="BK277" s="141">
        <f>ROUND(I277*H277,2)</f>
        <v>0</v>
      </c>
      <c r="BL277" s="18" t="s">
        <v>250</v>
      </c>
      <c r="BM277" s="140" t="s">
        <v>2555</v>
      </c>
    </row>
    <row r="278" spans="2:65" s="1" customFormat="1" ht="19.5">
      <c r="B278" s="34"/>
      <c r="D278" s="146" t="s">
        <v>157</v>
      </c>
      <c r="F278" s="147" t="s">
        <v>2543</v>
      </c>
      <c r="I278" s="144"/>
      <c r="L278" s="34"/>
      <c r="M278" s="145"/>
      <c r="T278" s="55"/>
      <c r="AT278" s="18" t="s">
        <v>157</v>
      </c>
      <c r="AU278" s="18" t="s">
        <v>169</v>
      </c>
    </row>
    <row r="279" spans="2:65" s="1" customFormat="1" ht="16.5" customHeight="1">
      <c r="B279" s="34"/>
      <c r="C279" s="178" t="s">
        <v>1425</v>
      </c>
      <c r="D279" s="178" t="s">
        <v>720</v>
      </c>
      <c r="E279" s="179" t="s">
        <v>2556</v>
      </c>
      <c r="F279" s="180" t="s">
        <v>2557</v>
      </c>
      <c r="G279" s="181" t="s">
        <v>381</v>
      </c>
      <c r="H279" s="182">
        <v>5</v>
      </c>
      <c r="I279" s="183"/>
      <c r="J279" s="184">
        <f>ROUND(I279*H279,2)</f>
        <v>0</v>
      </c>
      <c r="K279" s="180" t="s">
        <v>44</v>
      </c>
      <c r="L279" s="185"/>
      <c r="M279" s="186" t="s">
        <v>44</v>
      </c>
      <c r="N279" s="187" t="s">
        <v>53</v>
      </c>
      <c r="P279" s="138">
        <f>O279*H279</f>
        <v>0</v>
      </c>
      <c r="Q279" s="138">
        <v>0</v>
      </c>
      <c r="R279" s="138">
        <f>Q279*H279</f>
        <v>0</v>
      </c>
      <c r="S279" s="138">
        <v>0</v>
      </c>
      <c r="T279" s="139">
        <f>S279*H279</f>
        <v>0</v>
      </c>
      <c r="AR279" s="140" t="s">
        <v>361</v>
      </c>
      <c r="AT279" s="140" t="s">
        <v>720</v>
      </c>
      <c r="AU279" s="140" t="s">
        <v>169</v>
      </c>
      <c r="AY279" s="18" t="s">
        <v>146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90</v>
      </c>
      <c r="BK279" s="141">
        <f>ROUND(I279*H279,2)</f>
        <v>0</v>
      </c>
      <c r="BL279" s="18" t="s">
        <v>250</v>
      </c>
      <c r="BM279" s="140" t="s">
        <v>2558</v>
      </c>
    </row>
    <row r="280" spans="2:65" s="1" customFormat="1" ht="19.5">
      <c r="B280" s="34"/>
      <c r="D280" s="146" t="s">
        <v>157</v>
      </c>
      <c r="F280" s="147" t="s">
        <v>2543</v>
      </c>
      <c r="I280" s="144"/>
      <c r="L280" s="34"/>
      <c r="M280" s="145"/>
      <c r="T280" s="55"/>
      <c r="AT280" s="18" t="s">
        <v>157</v>
      </c>
      <c r="AU280" s="18" t="s">
        <v>169</v>
      </c>
    </row>
    <row r="281" spans="2:65" s="11" customFormat="1" ht="20.85" customHeight="1">
      <c r="B281" s="117"/>
      <c r="D281" s="118" t="s">
        <v>81</v>
      </c>
      <c r="E281" s="127" t="s">
        <v>2559</v>
      </c>
      <c r="F281" s="127" t="s">
        <v>2560</v>
      </c>
      <c r="I281" s="120"/>
      <c r="J281" s="128">
        <f>BK281</f>
        <v>0</v>
      </c>
      <c r="L281" s="117"/>
      <c r="M281" s="122"/>
      <c r="P281" s="123">
        <f>SUM(P282:P301)</f>
        <v>0</v>
      </c>
      <c r="R281" s="123">
        <f>SUM(R282:R301)</f>
        <v>0</v>
      </c>
      <c r="T281" s="124">
        <f>SUM(T282:T301)</f>
        <v>0</v>
      </c>
      <c r="AR281" s="118" t="s">
        <v>153</v>
      </c>
      <c r="AT281" s="125" t="s">
        <v>81</v>
      </c>
      <c r="AU281" s="125" t="s">
        <v>92</v>
      </c>
      <c r="AY281" s="118" t="s">
        <v>146</v>
      </c>
      <c r="BK281" s="126">
        <f>SUM(BK282:BK301)</f>
        <v>0</v>
      </c>
    </row>
    <row r="282" spans="2:65" s="1" customFormat="1" ht="16.5" customHeight="1">
      <c r="B282" s="34"/>
      <c r="C282" s="129" t="s">
        <v>1430</v>
      </c>
      <c r="D282" s="129" t="s">
        <v>148</v>
      </c>
      <c r="E282" s="130" t="s">
        <v>2561</v>
      </c>
      <c r="F282" s="131" t="s">
        <v>2562</v>
      </c>
      <c r="G282" s="132" t="s">
        <v>381</v>
      </c>
      <c r="H282" s="133">
        <v>59</v>
      </c>
      <c r="I282" s="134"/>
      <c r="J282" s="135">
        <f t="shared" ref="J282:J301" si="30">ROUND(I282*H282,2)</f>
        <v>0</v>
      </c>
      <c r="K282" s="131" t="s">
        <v>44</v>
      </c>
      <c r="L282" s="34"/>
      <c r="M282" s="136" t="s">
        <v>44</v>
      </c>
      <c r="N282" s="137" t="s">
        <v>53</v>
      </c>
      <c r="P282" s="138">
        <f t="shared" ref="P282:P301" si="31">O282*H282</f>
        <v>0</v>
      </c>
      <c r="Q282" s="138">
        <v>0</v>
      </c>
      <c r="R282" s="138">
        <f t="shared" ref="R282:R301" si="32">Q282*H282</f>
        <v>0</v>
      </c>
      <c r="S282" s="138">
        <v>0</v>
      </c>
      <c r="T282" s="139">
        <f t="shared" ref="T282:T301" si="33">S282*H282</f>
        <v>0</v>
      </c>
      <c r="AR282" s="140" t="s">
        <v>250</v>
      </c>
      <c r="AT282" s="140" t="s">
        <v>148</v>
      </c>
      <c r="AU282" s="140" t="s">
        <v>169</v>
      </c>
      <c r="AY282" s="18" t="s">
        <v>146</v>
      </c>
      <c r="BE282" s="141">
        <f t="shared" ref="BE282:BE301" si="34">IF(N282="základní",J282,0)</f>
        <v>0</v>
      </c>
      <c r="BF282" s="141">
        <f t="shared" ref="BF282:BF301" si="35">IF(N282="snížená",J282,0)</f>
        <v>0</v>
      </c>
      <c r="BG282" s="141">
        <f t="shared" ref="BG282:BG301" si="36">IF(N282="zákl. přenesená",J282,0)</f>
        <v>0</v>
      </c>
      <c r="BH282" s="141">
        <f t="shared" ref="BH282:BH301" si="37">IF(N282="sníž. přenesená",J282,0)</f>
        <v>0</v>
      </c>
      <c r="BI282" s="141">
        <f t="shared" ref="BI282:BI301" si="38">IF(N282="nulová",J282,0)</f>
        <v>0</v>
      </c>
      <c r="BJ282" s="18" t="s">
        <v>90</v>
      </c>
      <c r="BK282" s="141">
        <f t="shared" ref="BK282:BK301" si="39">ROUND(I282*H282,2)</f>
        <v>0</v>
      </c>
      <c r="BL282" s="18" t="s">
        <v>250</v>
      </c>
      <c r="BM282" s="140" t="s">
        <v>2563</v>
      </c>
    </row>
    <row r="283" spans="2:65" s="1" customFormat="1" ht="16.5" customHeight="1">
      <c r="B283" s="34"/>
      <c r="C283" s="129" t="s">
        <v>1435</v>
      </c>
      <c r="D283" s="129" t="s">
        <v>148</v>
      </c>
      <c r="E283" s="130" t="s">
        <v>2564</v>
      </c>
      <c r="F283" s="131" t="s">
        <v>2565</v>
      </c>
      <c r="G283" s="132" t="s">
        <v>381</v>
      </c>
      <c r="H283" s="133">
        <v>59</v>
      </c>
      <c r="I283" s="134"/>
      <c r="J283" s="135">
        <f t="shared" si="30"/>
        <v>0</v>
      </c>
      <c r="K283" s="131" t="s">
        <v>44</v>
      </c>
      <c r="L283" s="34"/>
      <c r="M283" s="136" t="s">
        <v>44</v>
      </c>
      <c r="N283" s="137" t="s">
        <v>53</v>
      </c>
      <c r="P283" s="138">
        <f t="shared" si="31"/>
        <v>0</v>
      </c>
      <c r="Q283" s="138">
        <v>0</v>
      </c>
      <c r="R283" s="138">
        <f t="shared" si="32"/>
        <v>0</v>
      </c>
      <c r="S283" s="138">
        <v>0</v>
      </c>
      <c r="T283" s="139">
        <f t="shared" si="33"/>
        <v>0</v>
      </c>
      <c r="AR283" s="140" t="s">
        <v>250</v>
      </c>
      <c r="AT283" s="140" t="s">
        <v>148</v>
      </c>
      <c r="AU283" s="140" t="s">
        <v>169</v>
      </c>
      <c r="AY283" s="18" t="s">
        <v>146</v>
      </c>
      <c r="BE283" s="141">
        <f t="shared" si="34"/>
        <v>0</v>
      </c>
      <c r="BF283" s="141">
        <f t="shared" si="35"/>
        <v>0</v>
      </c>
      <c r="BG283" s="141">
        <f t="shared" si="36"/>
        <v>0</v>
      </c>
      <c r="BH283" s="141">
        <f t="shared" si="37"/>
        <v>0</v>
      </c>
      <c r="BI283" s="141">
        <f t="shared" si="38"/>
        <v>0</v>
      </c>
      <c r="BJ283" s="18" t="s">
        <v>90</v>
      </c>
      <c r="BK283" s="141">
        <f t="shared" si="39"/>
        <v>0</v>
      </c>
      <c r="BL283" s="18" t="s">
        <v>250</v>
      </c>
      <c r="BM283" s="140" t="s">
        <v>2566</v>
      </c>
    </row>
    <row r="284" spans="2:65" s="1" customFormat="1" ht="16.5" customHeight="1">
      <c r="B284" s="34"/>
      <c r="C284" s="129" t="s">
        <v>1441</v>
      </c>
      <c r="D284" s="129" t="s">
        <v>148</v>
      </c>
      <c r="E284" s="130" t="s">
        <v>2567</v>
      </c>
      <c r="F284" s="131" t="s">
        <v>2568</v>
      </c>
      <c r="G284" s="132" t="s">
        <v>381</v>
      </c>
      <c r="H284" s="133">
        <v>1</v>
      </c>
      <c r="I284" s="134"/>
      <c r="J284" s="135">
        <f t="shared" si="30"/>
        <v>0</v>
      </c>
      <c r="K284" s="131" t="s">
        <v>44</v>
      </c>
      <c r="L284" s="34"/>
      <c r="M284" s="136" t="s">
        <v>44</v>
      </c>
      <c r="N284" s="137" t="s">
        <v>53</v>
      </c>
      <c r="P284" s="138">
        <f t="shared" si="31"/>
        <v>0</v>
      </c>
      <c r="Q284" s="138">
        <v>0</v>
      </c>
      <c r="R284" s="138">
        <f t="shared" si="32"/>
        <v>0</v>
      </c>
      <c r="S284" s="138">
        <v>0</v>
      </c>
      <c r="T284" s="139">
        <f t="shared" si="33"/>
        <v>0</v>
      </c>
      <c r="AR284" s="140" t="s">
        <v>250</v>
      </c>
      <c r="AT284" s="140" t="s">
        <v>148</v>
      </c>
      <c r="AU284" s="140" t="s">
        <v>169</v>
      </c>
      <c r="AY284" s="18" t="s">
        <v>146</v>
      </c>
      <c r="BE284" s="141">
        <f t="shared" si="34"/>
        <v>0</v>
      </c>
      <c r="BF284" s="141">
        <f t="shared" si="35"/>
        <v>0</v>
      </c>
      <c r="BG284" s="141">
        <f t="shared" si="36"/>
        <v>0</v>
      </c>
      <c r="BH284" s="141">
        <f t="shared" si="37"/>
        <v>0</v>
      </c>
      <c r="BI284" s="141">
        <f t="shared" si="38"/>
        <v>0</v>
      </c>
      <c r="BJ284" s="18" t="s">
        <v>90</v>
      </c>
      <c r="BK284" s="141">
        <f t="shared" si="39"/>
        <v>0</v>
      </c>
      <c r="BL284" s="18" t="s">
        <v>250</v>
      </c>
      <c r="BM284" s="140" t="s">
        <v>2569</v>
      </c>
    </row>
    <row r="285" spans="2:65" s="1" customFormat="1" ht="16.5" customHeight="1">
      <c r="B285" s="34"/>
      <c r="C285" s="129" t="s">
        <v>1445</v>
      </c>
      <c r="D285" s="129" t="s">
        <v>148</v>
      </c>
      <c r="E285" s="130" t="s">
        <v>2570</v>
      </c>
      <c r="F285" s="131" t="s">
        <v>2571</v>
      </c>
      <c r="G285" s="132" t="s">
        <v>2145</v>
      </c>
      <c r="H285" s="133">
        <v>5</v>
      </c>
      <c r="I285" s="134"/>
      <c r="J285" s="135">
        <f t="shared" si="30"/>
        <v>0</v>
      </c>
      <c r="K285" s="131" t="s">
        <v>44</v>
      </c>
      <c r="L285" s="34"/>
      <c r="M285" s="136" t="s">
        <v>44</v>
      </c>
      <c r="N285" s="137" t="s">
        <v>53</v>
      </c>
      <c r="P285" s="138">
        <f t="shared" si="31"/>
        <v>0</v>
      </c>
      <c r="Q285" s="138">
        <v>0</v>
      </c>
      <c r="R285" s="138">
        <f t="shared" si="32"/>
        <v>0</v>
      </c>
      <c r="S285" s="138">
        <v>0</v>
      </c>
      <c r="T285" s="139">
        <f t="shared" si="33"/>
        <v>0</v>
      </c>
      <c r="AR285" s="140" t="s">
        <v>250</v>
      </c>
      <c r="AT285" s="140" t="s">
        <v>148</v>
      </c>
      <c r="AU285" s="140" t="s">
        <v>169</v>
      </c>
      <c r="AY285" s="18" t="s">
        <v>146</v>
      </c>
      <c r="BE285" s="141">
        <f t="shared" si="34"/>
        <v>0</v>
      </c>
      <c r="BF285" s="141">
        <f t="shared" si="35"/>
        <v>0</v>
      </c>
      <c r="BG285" s="141">
        <f t="shared" si="36"/>
        <v>0</v>
      </c>
      <c r="BH285" s="141">
        <f t="shared" si="37"/>
        <v>0</v>
      </c>
      <c r="BI285" s="141">
        <f t="shared" si="38"/>
        <v>0</v>
      </c>
      <c r="BJ285" s="18" t="s">
        <v>90</v>
      </c>
      <c r="BK285" s="141">
        <f t="shared" si="39"/>
        <v>0</v>
      </c>
      <c r="BL285" s="18" t="s">
        <v>250</v>
      </c>
      <c r="BM285" s="140" t="s">
        <v>2572</v>
      </c>
    </row>
    <row r="286" spans="2:65" s="1" customFormat="1" ht="16.5" customHeight="1">
      <c r="B286" s="34"/>
      <c r="C286" s="129" t="s">
        <v>1449</v>
      </c>
      <c r="D286" s="129" t="s">
        <v>148</v>
      </c>
      <c r="E286" s="130" t="s">
        <v>2573</v>
      </c>
      <c r="F286" s="131" t="s">
        <v>2574</v>
      </c>
      <c r="G286" s="132" t="s">
        <v>2145</v>
      </c>
      <c r="H286" s="133">
        <v>8</v>
      </c>
      <c r="I286" s="134"/>
      <c r="J286" s="135">
        <f t="shared" si="30"/>
        <v>0</v>
      </c>
      <c r="K286" s="131" t="s">
        <v>44</v>
      </c>
      <c r="L286" s="34"/>
      <c r="M286" s="136" t="s">
        <v>44</v>
      </c>
      <c r="N286" s="137" t="s">
        <v>53</v>
      </c>
      <c r="P286" s="138">
        <f t="shared" si="31"/>
        <v>0</v>
      </c>
      <c r="Q286" s="138">
        <v>0</v>
      </c>
      <c r="R286" s="138">
        <f t="shared" si="32"/>
        <v>0</v>
      </c>
      <c r="S286" s="138">
        <v>0</v>
      </c>
      <c r="T286" s="139">
        <f t="shared" si="33"/>
        <v>0</v>
      </c>
      <c r="AR286" s="140" t="s">
        <v>250</v>
      </c>
      <c r="AT286" s="140" t="s">
        <v>148</v>
      </c>
      <c r="AU286" s="140" t="s">
        <v>169</v>
      </c>
      <c r="AY286" s="18" t="s">
        <v>146</v>
      </c>
      <c r="BE286" s="141">
        <f t="shared" si="34"/>
        <v>0</v>
      </c>
      <c r="BF286" s="141">
        <f t="shared" si="35"/>
        <v>0</v>
      </c>
      <c r="BG286" s="141">
        <f t="shared" si="36"/>
        <v>0</v>
      </c>
      <c r="BH286" s="141">
        <f t="shared" si="37"/>
        <v>0</v>
      </c>
      <c r="BI286" s="141">
        <f t="shared" si="38"/>
        <v>0</v>
      </c>
      <c r="BJ286" s="18" t="s">
        <v>90</v>
      </c>
      <c r="BK286" s="141">
        <f t="shared" si="39"/>
        <v>0</v>
      </c>
      <c r="BL286" s="18" t="s">
        <v>250</v>
      </c>
      <c r="BM286" s="140" t="s">
        <v>2575</v>
      </c>
    </row>
    <row r="287" spans="2:65" s="1" customFormat="1" ht="16.5" customHeight="1">
      <c r="B287" s="34"/>
      <c r="C287" s="129" t="s">
        <v>1454</v>
      </c>
      <c r="D287" s="129" t="s">
        <v>148</v>
      </c>
      <c r="E287" s="130" t="s">
        <v>2576</v>
      </c>
      <c r="F287" s="131" t="s">
        <v>2577</v>
      </c>
      <c r="G287" s="132" t="s">
        <v>2145</v>
      </c>
      <c r="H287" s="133">
        <v>8</v>
      </c>
      <c r="I287" s="134"/>
      <c r="J287" s="135">
        <f t="shared" si="30"/>
        <v>0</v>
      </c>
      <c r="K287" s="131" t="s">
        <v>44</v>
      </c>
      <c r="L287" s="34"/>
      <c r="M287" s="136" t="s">
        <v>44</v>
      </c>
      <c r="N287" s="137" t="s">
        <v>53</v>
      </c>
      <c r="P287" s="138">
        <f t="shared" si="31"/>
        <v>0</v>
      </c>
      <c r="Q287" s="138">
        <v>0</v>
      </c>
      <c r="R287" s="138">
        <f t="shared" si="32"/>
        <v>0</v>
      </c>
      <c r="S287" s="138">
        <v>0</v>
      </c>
      <c r="T287" s="139">
        <f t="shared" si="33"/>
        <v>0</v>
      </c>
      <c r="AR287" s="140" t="s">
        <v>250</v>
      </c>
      <c r="AT287" s="140" t="s">
        <v>148</v>
      </c>
      <c r="AU287" s="140" t="s">
        <v>169</v>
      </c>
      <c r="AY287" s="18" t="s">
        <v>146</v>
      </c>
      <c r="BE287" s="141">
        <f t="shared" si="34"/>
        <v>0</v>
      </c>
      <c r="BF287" s="141">
        <f t="shared" si="35"/>
        <v>0</v>
      </c>
      <c r="BG287" s="141">
        <f t="shared" si="36"/>
        <v>0</v>
      </c>
      <c r="BH287" s="141">
        <f t="shared" si="37"/>
        <v>0</v>
      </c>
      <c r="BI287" s="141">
        <f t="shared" si="38"/>
        <v>0</v>
      </c>
      <c r="BJ287" s="18" t="s">
        <v>90</v>
      </c>
      <c r="BK287" s="141">
        <f t="shared" si="39"/>
        <v>0</v>
      </c>
      <c r="BL287" s="18" t="s">
        <v>250</v>
      </c>
      <c r="BM287" s="140" t="s">
        <v>2578</v>
      </c>
    </row>
    <row r="288" spans="2:65" s="1" customFormat="1" ht="16.5" customHeight="1">
      <c r="B288" s="34"/>
      <c r="C288" s="129" t="s">
        <v>1459</v>
      </c>
      <c r="D288" s="129" t="s">
        <v>148</v>
      </c>
      <c r="E288" s="130" t="s">
        <v>2579</v>
      </c>
      <c r="F288" s="131" t="s">
        <v>2580</v>
      </c>
      <c r="G288" s="132" t="s">
        <v>2145</v>
      </c>
      <c r="H288" s="133">
        <v>8</v>
      </c>
      <c r="I288" s="134"/>
      <c r="J288" s="135">
        <f t="shared" si="30"/>
        <v>0</v>
      </c>
      <c r="K288" s="131" t="s">
        <v>44</v>
      </c>
      <c r="L288" s="34"/>
      <c r="M288" s="136" t="s">
        <v>44</v>
      </c>
      <c r="N288" s="137" t="s">
        <v>53</v>
      </c>
      <c r="P288" s="138">
        <f t="shared" si="31"/>
        <v>0</v>
      </c>
      <c r="Q288" s="138">
        <v>0</v>
      </c>
      <c r="R288" s="138">
        <f t="shared" si="32"/>
        <v>0</v>
      </c>
      <c r="S288" s="138">
        <v>0</v>
      </c>
      <c r="T288" s="139">
        <f t="shared" si="33"/>
        <v>0</v>
      </c>
      <c r="AR288" s="140" t="s">
        <v>250</v>
      </c>
      <c r="AT288" s="140" t="s">
        <v>148</v>
      </c>
      <c r="AU288" s="140" t="s">
        <v>169</v>
      </c>
      <c r="AY288" s="18" t="s">
        <v>146</v>
      </c>
      <c r="BE288" s="141">
        <f t="shared" si="34"/>
        <v>0</v>
      </c>
      <c r="BF288" s="141">
        <f t="shared" si="35"/>
        <v>0</v>
      </c>
      <c r="BG288" s="141">
        <f t="shared" si="36"/>
        <v>0</v>
      </c>
      <c r="BH288" s="141">
        <f t="shared" si="37"/>
        <v>0</v>
      </c>
      <c r="BI288" s="141">
        <f t="shared" si="38"/>
        <v>0</v>
      </c>
      <c r="BJ288" s="18" t="s">
        <v>90</v>
      </c>
      <c r="BK288" s="141">
        <f t="shared" si="39"/>
        <v>0</v>
      </c>
      <c r="BL288" s="18" t="s">
        <v>250</v>
      </c>
      <c r="BM288" s="140" t="s">
        <v>2581</v>
      </c>
    </row>
    <row r="289" spans="2:65" s="1" customFormat="1" ht="16.5" customHeight="1">
      <c r="B289" s="34"/>
      <c r="C289" s="129" t="s">
        <v>1465</v>
      </c>
      <c r="D289" s="129" t="s">
        <v>148</v>
      </c>
      <c r="E289" s="130" t="s">
        <v>2582</v>
      </c>
      <c r="F289" s="131" t="s">
        <v>2583</v>
      </c>
      <c r="G289" s="132" t="s">
        <v>2145</v>
      </c>
      <c r="H289" s="133">
        <v>8</v>
      </c>
      <c r="I289" s="134"/>
      <c r="J289" s="135">
        <f t="shared" si="30"/>
        <v>0</v>
      </c>
      <c r="K289" s="131" t="s">
        <v>44</v>
      </c>
      <c r="L289" s="34"/>
      <c r="M289" s="136" t="s">
        <v>44</v>
      </c>
      <c r="N289" s="137" t="s">
        <v>53</v>
      </c>
      <c r="P289" s="138">
        <f t="shared" si="31"/>
        <v>0</v>
      </c>
      <c r="Q289" s="138">
        <v>0</v>
      </c>
      <c r="R289" s="138">
        <f t="shared" si="32"/>
        <v>0</v>
      </c>
      <c r="S289" s="138">
        <v>0</v>
      </c>
      <c r="T289" s="139">
        <f t="shared" si="33"/>
        <v>0</v>
      </c>
      <c r="AR289" s="140" t="s">
        <v>250</v>
      </c>
      <c r="AT289" s="140" t="s">
        <v>148</v>
      </c>
      <c r="AU289" s="140" t="s">
        <v>169</v>
      </c>
      <c r="AY289" s="18" t="s">
        <v>146</v>
      </c>
      <c r="BE289" s="141">
        <f t="shared" si="34"/>
        <v>0</v>
      </c>
      <c r="BF289" s="141">
        <f t="shared" si="35"/>
        <v>0</v>
      </c>
      <c r="BG289" s="141">
        <f t="shared" si="36"/>
        <v>0</v>
      </c>
      <c r="BH289" s="141">
        <f t="shared" si="37"/>
        <v>0</v>
      </c>
      <c r="BI289" s="141">
        <f t="shared" si="38"/>
        <v>0</v>
      </c>
      <c r="BJ289" s="18" t="s">
        <v>90</v>
      </c>
      <c r="BK289" s="141">
        <f t="shared" si="39"/>
        <v>0</v>
      </c>
      <c r="BL289" s="18" t="s">
        <v>250</v>
      </c>
      <c r="BM289" s="140" t="s">
        <v>2584</v>
      </c>
    </row>
    <row r="290" spans="2:65" s="1" customFormat="1" ht="16.5" customHeight="1">
      <c r="B290" s="34"/>
      <c r="C290" s="129" t="s">
        <v>1471</v>
      </c>
      <c r="D290" s="129" t="s">
        <v>148</v>
      </c>
      <c r="E290" s="130" t="s">
        <v>2585</v>
      </c>
      <c r="F290" s="131" t="s">
        <v>2586</v>
      </c>
      <c r="G290" s="132" t="s">
        <v>381</v>
      </c>
      <c r="H290" s="133">
        <v>1</v>
      </c>
      <c r="I290" s="134"/>
      <c r="J290" s="135">
        <f t="shared" si="30"/>
        <v>0</v>
      </c>
      <c r="K290" s="131" t="s">
        <v>44</v>
      </c>
      <c r="L290" s="34"/>
      <c r="M290" s="136" t="s">
        <v>44</v>
      </c>
      <c r="N290" s="137" t="s">
        <v>53</v>
      </c>
      <c r="P290" s="138">
        <f t="shared" si="31"/>
        <v>0</v>
      </c>
      <c r="Q290" s="138">
        <v>0</v>
      </c>
      <c r="R290" s="138">
        <f t="shared" si="32"/>
        <v>0</v>
      </c>
      <c r="S290" s="138">
        <v>0</v>
      </c>
      <c r="T290" s="139">
        <f t="shared" si="33"/>
        <v>0</v>
      </c>
      <c r="AR290" s="140" t="s">
        <v>250</v>
      </c>
      <c r="AT290" s="140" t="s">
        <v>148</v>
      </c>
      <c r="AU290" s="140" t="s">
        <v>169</v>
      </c>
      <c r="AY290" s="18" t="s">
        <v>146</v>
      </c>
      <c r="BE290" s="141">
        <f t="shared" si="34"/>
        <v>0</v>
      </c>
      <c r="BF290" s="141">
        <f t="shared" si="35"/>
        <v>0</v>
      </c>
      <c r="BG290" s="141">
        <f t="shared" si="36"/>
        <v>0</v>
      </c>
      <c r="BH290" s="141">
        <f t="shared" si="37"/>
        <v>0</v>
      </c>
      <c r="BI290" s="141">
        <f t="shared" si="38"/>
        <v>0</v>
      </c>
      <c r="BJ290" s="18" t="s">
        <v>90</v>
      </c>
      <c r="BK290" s="141">
        <f t="shared" si="39"/>
        <v>0</v>
      </c>
      <c r="BL290" s="18" t="s">
        <v>250</v>
      </c>
      <c r="BM290" s="140" t="s">
        <v>2587</v>
      </c>
    </row>
    <row r="291" spans="2:65" s="1" customFormat="1" ht="16.5" customHeight="1">
      <c r="B291" s="34"/>
      <c r="C291" s="129" t="s">
        <v>1476</v>
      </c>
      <c r="D291" s="129" t="s">
        <v>148</v>
      </c>
      <c r="E291" s="130" t="s">
        <v>2588</v>
      </c>
      <c r="F291" s="131" t="s">
        <v>2589</v>
      </c>
      <c r="G291" s="132" t="s">
        <v>2145</v>
      </c>
      <c r="H291" s="133">
        <v>5</v>
      </c>
      <c r="I291" s="134"/>
      <c r="J291" s="135">
        <f t="shared" si="30"/>
        <v>0</v>
      </c>
      <c r="K291" s="131" t="s">
        <v>44</v>
      </c>
      <c r="L291" s="34"/>
      <c r="M291" s="136" t="s">
        <v>44</v>
      </c>
      <c r="N291" s="137" t="s">
        <v>53</v>
      </c>
      <c r="P291" s="138">
        <f t="shared" si="31"/>
        <v>0</v>
      </c>
      <c r="Q291" s="138">
        <v>0</v>
      </c>
      <c r="R291" s="138">
        <f t="shared" si="32"/>
        <v>0</v>
      </c>
      <c r="S291" s="138">
        <v>0</v>
      </c>
      <c r="T291" s="139">
        <f t="shared" si="33"/>
        <v>0</v>
      </c>
      <c r="AR291" s="140" t="s">
        <v>250</v>
      </c>
      <c r="AT291" s="140" t="s">
        <v>148</v>
      </c>
      <c r="AU291" s="140" t="s">
        <v>169</v>
      </c>
      <c r="AY291" s="18" t="s">
        <v>146</v>
      </c>
      <c r="BE291" s="141">
        <f t="shared" si="34"/>
        <v>0</v>
      </c>
      <c r="BF291" s="141">
        <f t="shared" si="35"/>
        <v>0</v>
      </c>
      <c r="BG291" s="141">
        <f t="shared" si="36"/>
        <v>0</v>
      </c>
      <c r="BH291" s="141">
        <f t="shared" si="37"/>
        <v>0</v>
      </c>
      <c r="BI291" s="141">
        <f t="shared" si="38"/>
        <v>0</v>
      </c>
      <c r="BJ291" s="18" t="s">
        <v>90</v>
      </c>
      <c r="BK291" s="141">
        <f t="shared" si="39"/>
        <v>0</v>
      </c>
      <c r="BL291" s="18" t="s">
        <v>250</v>
      </c>
      <c r="BM291" s="140" t="s">
        <v>2590</v>
      </c>
    </row>
    <row r="292" spans="2:65" s="1" customFormat="1" ht="16.5" customHeight="1">
      <c r="B292" s="34"/>
      <c r="C292" s="129" t="s">
        <v>1482</v>
      </c>
      <c r="D292" s="129" t="s">
        <v>148</v>
      </c>
      <c r="E292" s="130" t="s">
        <v>2591</v>
      </c>
      <c r="F292" s="131" t="s">
        <v>2592</v>
      </c>
      <c r="G292" s="132" t="s">
        <v>390</v>
      </c>
      <c r="H292" s="133">
        <v>1</v>
      </c>
      <c r="I292" s="134"/>
      <c r="J292" s="135">
        <f t="shared" si="30"/>
        <v>0</v>
      </c>
      <c r="K292" s="131" t="s">
        <v>44</v>
      </c>
      <c r="L292" s="34"/>
      <c r="M292" s="136" t="s">
        <v>44</v>
      </c>
      <c r="N292" s="137" t="s">
        <v>53</v>
      </c>
      <c r="P292" s="138">
        <f t="shared" si="31"/>
        <v>0</v>
      </c>
      <c r="Q292" s="138">
        <v>0</v>
      </c>
      <c r="R292" s="138">
        <f t="shared" si="32"/>
        <v>0</v>
      </c>
      <c r="S292" s="138">
        <v>0</v>
      </c>
      <c r="T292" s="139">
        <f t="shared" si="33"/>
        <v>0</v>
      </c>
      <c r="AR292" s="140" t="s">
        <v>250</v>
      </c>
      <c r="AT292" s="140" t="s">
        <v>148</v>
      </c>
      <c r="AU292" s="140" t="s">
        <v>169</v>
      </c>
      <c r="AY292" s="18" t="s">
        <v>146</v>
      </c>
      <c r="BE292" s="141">
        <f t="shared" si="34"/>
        <v>0</v>
      </c>
      <c r="BF292" s="141">
        <f t="shared" si="35"/>
        <v>0</v>
      </c>
      <c r="BG292" s="141">
        <f t="shared" si="36"/>
        <v>0</v>
      </c>
      <c r="BH292" s="141">
        <f t="shared" si="37"/>
        <v>0</v>
      </c>
      <c r="BI292" s="141">
        <f t="shared" si="38"/>
        <v>0</v>
      </c>
      <c r="BJ292" s="18" t="s">
        <v>90</v>
      </c>
      <c r="BK292" s="141">
        <f t="shared" si="39"/>
        <v>0</v>
      </c>
      <c r="BL292" s="18" t="s">
        <v>250</v>
      </c>
      <c r="BM292" s="140" t="s">
        <v>2593</v>
      </c>
    </row>
    <row r="293" spans="2:65" s="1" customFormat="1" ht="16.5" customHeight="1">
      <c r="B293" s="34"/>
      <c r="C293" s="129" t="s">
        <v>1487</v>
      </c>
      <c r="D293" s="129" t="s">
        <v>148</v>
      </c>
      <c r="E293" s="130" t="s">
        <v>2594</v>
      </c>
      <c r="F293" s="131" t="s">
        <v>2595</v>
      </c>
      <c r="G293" s="132" t="s">
        <v>390</v>
      </c>
      <c r="H293" s="133">
        <v>1</v>
      </c>
      <c r="I293" s="134"/>
      <c r="J293" s="135">
        <f t="shared" si="30"/>
        <v>0</v>
      </c>
      <c r="K293" s="131" t="s">
        <v>44</v>
      </c>
      <c r="L293" s="34"/>
      <c r="M293" s="136" t="s">
        <v>44</v>
      </c>
      <c r="N293" s="137" t="s">
        <v>53</v>
      </c>
      <c r="P293" s="138">
        <f t="shared" si="31"/>
        <v>0</v>
      </c>
      <c r="Q293" s="138">
        <v>0</v>
      </c>
      <c r="R293" s="138">
        <f t="shared" si="32"/>
        <v>0</v>
      </c>
      <c r="S293" s="138">
        <v>0</v>
      </c>
      <c r="T293" s="139">
        <f t="shared" si="33"/>
        <v>0</v>
      </c>
      <c r="AR293" s="140" t="s">
        <v>250</v>
      </c>
      <c r="AT293" s="140" t="s">
        <v>148</v>
      </c>
      <c r="AU293" s="140" t="s">
        <v>169</v>
      </c>
      <c r="AY293" s="18" t="s">
        <v>146</v>
      </c>
      <c r="BE293" s="141">
        <f t="shared" si="34"/>
        <v>0</v>
      </c>
      <c r="BF293" s="141">
        <f t="shared" si="35"/>
        <v>0</v>
      </c>
      <c r="BG293" s="141">
        <f t="shared" si="36"/>
        <v>0</v>
      </c>
      <c r="BH293" s="141">
        <f t="shared" si="37"/>
        <v>0</v>
      </c>
      <c r="BI293" s="141">
        <f t="shared" si="38"/>
        <v>0</v>
      </c>
      <c r="BJ293" s="18" t="s">
        <v>90</v>
      </c>
      <c r="BK293" s="141">
        <f t="shared" si="39"/>
        <v>0</v>
      </c>
      <c r="BL293" s="18" t="s">
        <v>250</v>
      </c>
      <c r="BM293" s="140" t="s">
        <v>2596</v>
      </c>
    </row>
    <row r="294" spans="2:65" s="1" customFormat="1" ht="16.5" customHeight="1">
      <c r="B294" s="34"/>
      <c r="C294" s="129" t="s">
        <v>1492</v>
      </c>
      <c r="D294" s="129" t="s">
        <v>148</v>
      </c>
      <c r="E294" s="130" t="s">
        <v>2597</v>
      </c>
      <c r="F294" s="131" t="s">
        <v>2598</v>
      </c>
      <c r="G294" s="132" t="s">
        <v>390</v>
      </c>
      <c r="H294" s="133">
        <v>1</v>
      </c>
      <c r="I294" s="134"/>
      <c r="J294" s="135">
        <f t="shared" si="30"/>
        <v>0</v>
      </c>
      <c r="K294" s="131" t="s">
        <v>44</v>
      </c>
      <c r="L294" s="34"/>
      <c r="M294" s="136" t="s">
        <v>44</v>
      </c>
      <c r="N294" s="137" t="s">
        <v>53</v>
      </c>
      <c r="P294" s="138">
        <f t="shared" si="31"/>
        <v>0</v>
      </c>
      <c r="Q294" s="138">
        <v>0</v>
      </c>
      <c r="R294" s="138">
        <f t="shared" si="32"/>
        <v>0</v>
      </c>
      <c r="S294" s="138">
        <v>0</v>
      </c>
      <c r="T294" s="139">
        <f t="shared" si="33"/>
        <v>0</v>
      </c>
      <c r="AR294" s="140" t="s">
        <v>250</v>
      </c>
      <c r="AT294" s="140" t="s">
        <v>148</v>
      </c>
      <c r="AU294" s="140" t="s">
        <v>169</v>
      </c>
      <c r="AY294" s="18" t="s">
        <v>146</v>
      </c>
      <c r="BE294" s="141">
        <f t="shared" si="34"/>
        <v>0</v>
      </c>
      <c r="BF294" s="141">
        <f t="shared" si="35"/>
        <v>0</v>
      </c>
      <c r="BG294" s="141">
        <f t="shared" si="36"/>
        <v>0</v>
      </c>
      <c r="BH294" s="141">
        <f t="shared" si="37"/>
        <v>0</v>
      </c>
      <c r="BI294" s="141">
        <f t="shared" si="38"/>
        <v>0</v>
      </c>
      <c r="BJ294" s="18" t="s">
        <v>90</v>
      </c>
      <c r="BK294" s="141">
        <f t="shared" si="39"/>
        <v>0</v>
      </c>
      <c r="BL294" s="18" t="s">
        <v>250</v>
      </c>
      <c r="BM294" s="140" t="s">
        <v>2599</v>
      </c>
    </row>
    <row r="295" spans="2:65" s="1" customFormat="1" ht="16.5" customHeight="1">
      <c r="B295" s="34"/>
      <c r="C295" s="129" t="s">
        <v>1498</v>
      </c>
      <c r="D295" s="129" t="s">
        <v>148</v>
      </c>
      <c r="E295" s="130" t="s">
        <v>2600</v>
      </c>
      <c r="F295" s="131" t="s">
        <v>2601</v>
      </c>
      <c r="G295" s="132" t="s">
        <v>381</v>
      </c>
      <c r="H295" s="133">
        <v>150</v>
      </c>
      <c r="I295" s="134"/>
      <c r="J295" s="135">
        <f t="shared" si="30"/>
        <v>0</v>
      </c>
      <c r="K295" s="131" t="s">
        <v>44</v>
      </c>
      <c r="L295" s="34"/>
      <c r="M295" s="136" t="s">
        <v>44</v>
      </c>
      <c r="N295" s="137" t="s">
        <v>53</v>
      </c>
      <c r="P295" s="138">
        <f t="shared" si="31"/>
        <v>0</v>
      </c>
      <c r="Q295" s="138">
        <v>0</v>
      </c>
      <c r="R295" s="138">
        <f t="shared" si="32"/>
        <v>0</v>
      </c>
      <c r="S295" s="138">
        <v>0</v>
      </c>
      <c r="T295" s="139">
        <f t="shared" si="33"/>
        <v>0</v>
      </c>
      <c r="AR295" s="140" t="s">
        <v>250</v>
      </c>
      <c r="AT295" s="140" t="s">
        <v>148</v>
      </c>
      <c r="AU295" s="140" t="s">
        <v>169</v>
      </c>
      <c r="AY295" s="18" t="s">
        <v>146</v>
      </c>
      <c r="BE295" s="141">
        <f t="shared" si="34"/>
        <v>0</v>
      </c>
      <c r="BF295" s="141">
        <f t="shared" si="35"/>
        <v>0</v>
      </c>
      <c r="BG295" s="141">
        <f t="shared" si="36"/>
        <v>0</v>
      </c>
      <c r="BH295" s="141">
        <f t="shared" si="37"/>
        <v>0</v>
      </c>
      <c r="BI295" s="141">
        <f t="shared" si="38"/>
        <v>0</v>
      </c>
      <c r="BJ295" s="18" t="s">
        <v>90</v>
      </c>
      <c r="BK295" s="141">
        <f t="shared" si="39"/>
        <v>0</v>
      </c>
      <c r="BL295" s="18" t="s">
        <v>250</v>
      </c>
      <c r="BM295" s="140" t="s">
        <v>2602</v>
      </c>
    </row>
    <row r="296" spans="2:65" s="1" customFormat="1" ht="16.5" customHeight="1">
      <c r="B296" s="34"/>
      <c r="C296" s="129" t="s">
        <v>1503</v>
      </c>
      <c r="D296" s="129" t="s">
        <v>148</v>
      </c>
      <c r="E296" s="130" t="s">
        <v>2603</v>
      </c>
      <c r="F296" s="131" t="s">
        <v>2604</v>
      </c>
      <c r="G296" s="132" t="s">
        <v>381</v>
      </c>
      <c r="H296" s="133">
        <v>1</v>
      </c>
      <c r="I296" s="134"/>
      <c r="J296" s="135">
        <f t="shared" si="30"/>
        <v>0</v>
      </c>
      <c r="K296" s="131" t="s">
        <v>44</v>
      </c>
      <c r="L296" s="34"/>
      <c r="M296" s="136" t="s">
        <v>44</v>
      </c>
      <c r="N296" s="137" t="s">
        <v>53</v>
      </c>
      <c r="P296" s="138">
        <f t="shared" si="31"/>
        <v>0</v>
      </c>
      <c r="Q296" s="138">
        <v>0</v>
      </c>
      <c r="R296" s="138">
        <f t="shared" si="32"/>
        <v>0</v>
      </c>
      <c r="S296" s="138">
        <v>0</v>
      </c>
      <c r="T296" s="139">
        <f t="shared" si="33"/>
        <v>0</v>
      </c>
      <c r="AR296" s="140" t="s">
        <v>250</v>
      </c>
      <c r="AT296" s="140" t="s">
        <v>148</v>
      </c>
      <c r="AU296" s="140" t="s">
        <v>169</v>
      </c>
      <c r="AY296" s="18" t="s">
        <v>146</v>
      </c>
      <c r="BE296" s="141">
        <f t="shared" si="34"/>
        <v>0</v>
      </c>
      <c r="BF296" s="141">
        <f t="shared" si="35"/>
        <v>0</v>
      </c>
      <c r="BG296" s="141">
        <f t="shared" si="36"/>
        <v>0</v>
      </c>
      <c r="BH296" s="141">
        <f t="shared" si="37"/>
        <v>0</v>
      </c>
      <c r="BI296" s="141">
        <f t="shared" si="38"/>
        <v>0</v>
      </c>
      <c r="BJ296" s="18" t="s">
        <v>90</v>
      </c>
      <c r="BK296" s="141">
        <f t="shared" si="39"/>
        <v>0</v>
      </c>
      <c r="BL296" s="18" t="s">
        <v>250</v>
      </c>
      <c r="BM296" s="140" t="s">
        <v>2605</v>
      </c>
    </row>
    <row r="297" spans="2:65" s="1" customFormat="1" ht="16.5" customHeight="1">
      <c r="B297" s="34"/>
      <c r="C297" s="129" t="s">
        <v>1509</v>
      </c>
      <c r="D297" s="129" t="s">
        <v>148</v>
      </c>
      <c r="E297" s="130" t="s">
        <v>2606</v>
      </c>
      <c r="F297" s="131" t="s">
        <v>2607</v>
      </c>
      <c r="G297" s="132" t="s">
        <v>192</v>
      </c>
      <c r="H297" s="133">
        <v>250</v>
      </c>
      <c r="I297" s="134"/>
      <c r="J297" s="135">
        <f t="shared" si="30"/>
        <v>0</v>
      </c>
      <c r="K297" s="131" t="s">
        <v>44</v>
      </c>
      <c r="L297" s="34"/>
      <c r="M297" s="136" t="s">
        <v>44</v>
      </c>
      <c r="N297" s="137" t="s">
        <v>53</v>
      </c>
      <c r="P297" s="138">
        <f t="shared" si="31"/>
        <v>0</v>
      </c>
      <c r="Q297" s="138">
        <v>0</v>
      </c>
      <c r="R297" s="138">
        <f t="shared" si="32"/>
        <v>0</v>
      </c>
      <c r="S297" s="138">
        <v>0</v>
      </c>
      <c r="T297" s="139">
        <f t="shared" si="33"/>
        <v>0</v>
      </c>
      <c r="AR297" s="140" t="s">
        <v>250</v>
      </c>
      <c r="AT297" s="140" t="s">
        <v>148</v>
      </c>
      <c r="AU297" s="140" t="s">
        <v>169</v>
      </c>
      <c r="AY297" s="18" t="s">
        <v>146</v>
      </c>
      <c r="BE297" s="141">
        <f t="shared" si="34"/>
        <v>0</v>
      </c>
      <c r="BF297" s="141">
        <f t="shared" si="35"/>
        <v>0</v>
      </c>
      <c r="BG297" s="141">
        <f t="shared" si="36"/>
        <v>0</v>
      </c>
      <c r="BH297" s="141">
        <f t="shared" si="37"/>
        <v>0</v>
      </c>
      <c r="BI297" s="141">
        <f t="shared" si="38"/>
        <v>0</v>
      </c>
      <c r="BJ297" s="18" t="s">
        <v>90</v>
      </c>
      <c r="BK297" s="141">
        <f t="shared" si="39"/>
        <v>0</v>
      </c>
      <c r="BL297" s="18" t="s">
        <v>250</v>
      </c>
      <c r="BM297" s="140" t="s">
        <v>2608</v>
      </c>
    </row>
    <row r="298" spans="2:65" s="1" customFormat="1" ht="16.5" customHeight="1">
      <c r="B298" s="34"/>
      <c r="C298" s="129" t="s">
        <v>1514</v>
      </c>
      <c r="D298" s="129" t="s">
        <v>148</v>
      </c>
      <c r="E298" s="130" t="s">
        <v>2609</v>
      </c>
      <c r="F298" s="131" t="s">
        <v>2610</v>
      </c>
      <c r="G298" s="132" t="s">
        <v>192</v>
      </c>
      <c r="H298" s="133">
        <v>80</v>
      </c>
      <c r="I298" s="134"/>
      <c r="J298" s="135">
        <f t="shared" si="30"/>
        <v>0</v>
      </c>
      <c r="K298" s="131" t="s">
        <v>44</v>
      </c>
      <c r="L298" s="34"/>
      <c r="M298" s="136" t="s">
        <v>44</v>
      </c>
      <c r="N298" s="137" t="s">
        <v>53</v>
      </c>
      <c r="P298" s="138">
        <f t="shared" si="31"/>
        <v>0</v>
      </c>
      <c r="Q298" s="138">
        <v>0</v>
      </c>
      <c r="R298" s="138">
        <f t="shared" si="32"/>
        <v>0</v>
      </c>
      <c r="S298" s="138">
        <v>0</v>
      </c>
      <c r="T298" s="139">
        <f t="shared" si="33"/>
        <v>0</v>
      </c>
      <c r="AR298" s="140" t="s">
        <v>250</v>
      </c>
      <c r="AT298" s="140" t="s">
        <v>148</v>
      </c>
      <c r="AU298" s="140" t="s">
        <v>169</v>
      </c>
      <c r="AY298" s="18" t="s">
        <v>146</v>
      </c>
      <c r="BE298" s="141">
        <f t="shared" si="34"/>
        <v>0</v>
      </c>
      <c r="BF298" s="141">
        <f t="shared" si="35"/>
        <v>0</v>
      </c>
      <c r="BG298" s="141">
        <f t="shared" si="36"/>
        <v>0</v>
      </c>
      <c r="BH298" s="141">
        <f t="shared" si="37"/>
        <v>0</v>
      </c>
      <c r="BI298" s="141">
        <f t="shared" si="38"/>
        <v>0</v>
      </c>
      <c r="BJ298" s="18" t="s">
        <v>90</v>
      </c>
      <c r="BK298" s="141">
        <f t="shared" si="39"/>
        <v>0</v>
      </c>
      <c r="BL298" s="18" t="s">
        <v>250</v>
      </c>
      <c r="BM298" s="140" t="s">
        <v>2611</v>
      </c>
    </row>
    <row r="299" spans="2:65" s="1" customFormat="1" ht="16.5" customHeight="1">
      <c r="B299" s="34"/>
      <c r="C299" s="129" t="s">
        <v>1519</v>
      </c>
      <c r="D299" s="129" t="s">
        <v>148</v>
      </c>
      <c r="E299" s="130" t="s">
        <v>2612</v>
      </c>
      <c r="F299" s="131" t="s">
        <v>2613</v>
      </c>
      <c r="G299" s="132" t="s">
        <v>381</v>
      </c>
      <c r="H299" s="133">
        <v>25</v>
      </c>
      <c r="I299" s="134"/>
      <c r="J299" s="135">
        <f t="shared" si="30"/>
        <v>0</v>
      </c>
      <c r="K299" s="131" t="s">
        <v>44</v>
      </c>
      <c r="L299" s="34"/>
      <c r="M299" s="136" t="s">
        <v>44</v>
      </c>
      <c r="N299" s="137" t="s">
        <v>53</v>
      </c>
      <c r="P299" s="138">
        <f t="shared" si="31"/>
        <v>0</v>
      </c>
      <c r="Q299" s="138">
        <v>0</v>
      </c>
      <c r="R299" s="138">
        <f t="shared" si="32"/>
        <v>0</v>
      </c>
      <c r="S299" s="138">
        <v>0</v>
      </c>
      <c r="T299" s="139">
        <f t="shared" si="33"/>
        <v>0</v>
      </c>
      <c r="AR299" s="140" t="s">
        <v>250</v>
      </c>
      <c r="AT299" s="140" t="s">
        <v>148</v>
      </c>
      <c r="AU299" s="140" t="s">
        <v>169</v>
      </c>
      <c r="AY299" s="18" t="s">
        <v>146</v>
      </c>
      <c r="BE299" s="141">
        <f t="shared" si="34"/>
        <v>0</v>
      </c>
      <c r="BF299" s="141">
        <f t="shared" si="35"/>
        <v>0</v>
      </c>
      <c r="BG299" s="141">
        <f t="shared" si="36"/>
        <v>0</v>
      </c>
      <c r="BH299" s="141">
        <f t="shared" si="37"/>
        <v>0</v>
      </c>
      <c r="BI299" s="141">
        <f t="shared" si="38"/>
        <v>0</v>
      </c>
      <c r="BJ299" s="18" t="s">
        <v>90</v>
      </c>
      <c r="BK299" s="141">
        <f t="shared" si="39"/>
        <v>0</v>
      </c>
      <c r="BL299" s="18" t="s">
        <v>250</v>
      </c>
      <c r="BM299" s="140" t="s">
        <v>2614</v>
      </c>
    </row>
    <row r="300" spans="2:65" s="1" customFormat="1" ht="16.5" customHeight="1">
      <c r="B300" s="34"/>
      <c r="C300" s="129" t="s">
        <v>1524</v>
      </c>
      <c r="D300" s="129" t="s">
        <v>148</v>
      </c>
      <c r="E300" s="130" t="s">
        <v>2615</v>
      </c>
      <c r="F300" s="131" t="s">
        <v>2616</v>
      </c>
      <c r="G300" s="132" t="s">
        <v>381</v>
      </c>
      <c r="H300" s="133">
        <v>55</v>
      </c>
      <c r="I300" s="134"/>
      <c r="J300" s="135">
        <f t="shared" si="30"/>
        <v>0</v>
      </c>
      <c r="K300" s="131" t="s">
        <v>44</v>
      </c>
      <c r="L300" s="34"/>
      <c r="M300" s="136" t="s">
        <v>44</v>
      </c>
      <c r="N300" s="137" t="s">
        <v>53</v>
      </c>
      <c r="P300" s="138">
        <f t="shared" si="31"/>
        <v>0</v>
      </c>
      <c r="Q300" s="138">
        <v>0</v>
      </c>
      <c r="R300" s="138">
        <f t="shared" si="32"/>
        <v>0</v>
      </c>
      <c r="S300" s="138">
        <v>0</v>
      </c>
      <c r="T300" s="139">
        <f t="shared" si="33"/>
        <v>0</v>
      </c>
      <c r="AR300" s="140" t="s">
        <v>250</v>
      </c>
      <c r="AT300" s="140" t="s">
        <v>148</v>
      </c>
      <c r="AU300" s="140" t="s">
        <v>169</v>
      </c>
      <c r="AY300" s="18" t="s">
        <v>146</v>
      </c>
      <c r="BE300" s="141">
        <f t="shared" si="34"/>
        <v>0</v>
      </c>
      <c r="BF300" s="141">
        <f t="shared" si="35"/>
        <v>0</v>
      </c>
      <c r="BG300" s="141">
        <f t="shared" si="36"/>
        <v>0</v>
      </c>
      <c r="BH300" s="141">
        <f t="shared" si="37"/>
        <v>0</v>
      </c>
      <c r="BI300" s="141">
        <f t="shared" si="38"/>
        <v>0</v>
      </c>
      <c r="BJ300" s="18" t="s">
        <v>90</v>
      </c>
      <c r="BK300" s="141">
        <f t="shared" si="39"/>
        <v>0</v>
      </c>
      <c r="BL300" s="18" t="s">
        <v>250</v>
      </c>
      <c r="BM300" s="140" t="s">
        <v>2617</v>
      </c>
    </row>
    <row r="301" spans="2:65" s="1" customFormat="1" ht="16.5" customHeight="1">
      <c r="B301" s="34"/>
      <c r="C301" s="129" t="s">
        <v>1529</v>
      </c>
      <c r="D301" s="129" t="s">
        <v>148</v>
      </c>
      <c r="E301" s="130" t="s">
        <v>2618</v>
      </c>
      <c r="F301" s="131" t="s">
        <v>2619</v>
      </c>
      <c r="G301" s="132" t="s">
        <v>151</v>
      </c>
      <c r="H301" s="133">
        <v>18</v>
      </c>
      <c r="I301" s="134"/>
      <c r="J301" s="135">
        <f t="shared" si="30"/>
        <v>0</v>
      </c>
      <c r="K301" s="131" t="s">
        <v>44</v>
      </c>
      <c r="L301" s="34"/>
      <c r="M301" s="136" t="s">
        <v>44</v>
      </c>
      <c r="N301" s="137" t="s">
        <v>53</v>
      </c>
      <c r="P301" s="138">
        <f t="shared" si="31"/>
        <v>0</v>
      </c>
      <c r="Q301" s="138">
        <v>0</v>
      </c>
      <c r="R301" s="138">
        <f t="shared" si="32"/>
        <v>0</v>
      </c>
      <c r="S301" s="138">
        <v>0</v>
      </c>
      <c r="T301" s="139">
        <f t="shared" si="33"/>
        <v>0</v>
      </c>
      <c r="AR301" s="140" t="s">
        <v>250</v>
      </c>
      <c r="AT301" s="140" t="s">
        <v>148</v>
      </c>
      <c r="AU301" s="140" t="s">
        <v>169</v>
      </c>
      <c r="AY301" s="18" t="s">
        <v>146</v>
      </c>
      <c r="BE301" s="141">
        <f t="shared" si="34"/>
        <v>0</v>
      </c>
      <c r="BF301" s="141">
        <f t="shared" si="35"/>
        <v>0</v>
      </c>
      <c r="BG301" s="141">
        <f t="shared" si="36"/>
        <v>0</v>
      </c>
      <c r="BH301" s="141">
        <f t="shared" si="37"/>
        <v>0</v>
      </c>
      <c r="BI301" s="141">
        <f t="shared" si="38"/>
        <v>0</v>
      </c>
      <c r="BJ301" s="18" t="s">
        <v>90</v>
      </c>
      <c r="BK301" s="141">
        <f t="shared" si="39"/>
        <v>0</v>
      </c>
      <c r="BL301" s="18" t="s">
        <v>250</v>
      </c>
      <c r="BM301" s="140" t="s">
        <v>2620</v>
      </c>
    </row>
    <row r="302" spans="2:65" s="11" customFormat="1" ht="20.85" customHeight="1">
      <c r="B302" s="117"/>
      <c r="D302" s="118" t="s">
        <v>81</v>
      </c>
      <c r="E302" s="127" t="s">
        <v>2621</v>
      </c>
      <c r="F302" s="127" t="s">
        <v>2622</v>
      </c>
      <c r="I302" s="120"/>
      <c r="J302" s="128">
        <f>BK302</f>
        <v>0</v>
      </c>
      <c r="L302" s="117"/>
      <c r="M302" s="122"/>
      <c r="P302" s="123">
        <f>P303</f>
        <v>0</v>
      </c>
      <c r="R302" s="123">
        <f>R303</f>
        <v>0</v>
      </c>
      <c r="T302" s="124">
        <f>T303</f>
        <v>0</v>
      </c>
      <c r="AR302" s="118" t="s">
        <v>153</v>
      </c>
      <c r="AT302" s="125" t="s">
        <v>81</v>
      </c>
      <c r="AU302" s="125" t="s">
        <v>92</v>
      </c>
      <c r="AY302" s="118" t="s">
        <v>146</v>
      </c>
      <c r="BK302" s="126">
        <f>BK303</f>
        <v>0</v>
      </c>
    </row>
    <row r="303" spans="2:65" s="1" customFormat="1" ht="16.5" customHeight="1">
      <c r="B303" s="34"/>
      <c r="C303" s="129" t="s">
        <v>1537</v>
      </c>
      <c r="D303" s="129" t="s">
        <v>148</v>
      </c>
      <c r="E303" s="130" t="s">
        <v>2623</v>
      </c>
      <c r="F303" s="131" t="s">
        <v>2624</v>
      </c>
      <c r="G303" s="132" t="s">
        <v>2145</v>
      </c>
      <c r="H303" s="133">
        <v>10</v>
      </c>
      <c r="I303" s="134"/>
      <c r="J303" s="135">
        <f>ROUND(I303*H303,2)</f>
        <v>0</v>
      </c>
      <c r="K303" s="131" t="s">
        <v>44</v>
      </c>
      <c r="L303" s="34"/>
      <c r="M303" s="188" t="s">
        <v>44</v>
      </c>
      <c r="N303" s="189" t="s">
        <v>53</v>
      </c>
      <c r="O303" s="190"/>
      <c r="P303" s="191">
        <f>O303*H303</f>
        <v>0</v>
      </c>
      <c r="Q303" s="191">
        <v>0</v>
      </c>
      <c r="R303" s="191">
        <f>Q303*H303</f>
        <v>0</v>
      </c>
      <c r="S303" s="191">
        <v>0</v>
      </c>
      <c r="T303" s="192">
        <f>S303*H303</f>
        <v>0</v>
      </c>
      <c r="AR303" s="140" t="s">
        <v>250</v>
      </c>
      <c r="AT303" s="140" t="s">
        <v>148</v>
      </c>
      <c r="AU303" s="140" t="s">
        <v>169</v>
      </c>
      <c r="AY303" s="18" t="s">
        <v>146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90</v>
      </c>
      <c r="BK303" s="141">
        <f>ROUND(I303*H303,2)</f>
        <v>0</v>
      </c>
      <c r="BL303" s="18" t="s">
        <v>250</v>
      </c>
      <c r="BM303" s="140" t="s">
        <v>2625</v>
      </c>
    </row>
    <row r="304" spans="2:65" s="1" customFormat="1" ht="6.95" customHeight="1">
      <c r="B304" s="43"/>
      <c r="C304" s="44"/>
      <c r="D304" s="44"/>
      <c r="E304" s="44"/>
      <c r="F304" s="44"/>
      <c r="G304" s="44"/>
      <c r="H304" s="44"/>
      <c r="I304" s="44"/>
      <c r="J304" s="44"/>
      <c r="K304" s="44"/>
      <c r="L304" s="34"/>
    </row>
  </sheetData>
  <sheetProtection algorithmName="SHA-512" hashValue="ikM65iaPDMDpUDpyQ5npEUk8k2i84cpFE8gHZ5+zCCbPphKVnPCTUpqI/+1yseyZztoNc72Iaswk0zx1CkfNiA==" saltValue="3tPoV4xmi68NXfZJCKHedWpXlTnfO/sPHkSd9bxqvF0QX+Kd1YawLo1Gb3lfifOrIdeXD4Lxlb9V35tOQtyVmQ==" spinCount="100000" sheet="1" objects="1" scenarios="1" formatColumns="0" formatRows="0" autoFilter="0"/>
  <autoFilter ref="C89:K303" xr:uid="{00000000-0009-0000-0000-000003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300-000000000000}"/>
    <hyperlink ref="F97" r:id="rId2" xr:uid="{00000000-0004-0000-0300-000001000000}"/>
    <hyperlink ref="F100" r:id="rId3" xr:uid="{00000000-0004-0000-0300-000002000000}"/>
    <hyperlink ref="F102" r:id="rId4" xr:uid="{00000000-0004-0000-0300-000003000000}"/>
    <hyperlink ref="F104" r:id="rId5" xr:uid="{00000000-0004-0000-0300-000004000000}"/>
    <hyperlink ref="F106" r:id="rId6" xr:uid="{00000000-0004-0000-0300-000005000000}"/>
    <hyperlink ref="F108" r:id="rId7" xr:uid="{00000000-0004-0000-0300-000006000000}"/>
    <hyperlink ref="F110" r:id="rId8" xr:uid="{00000000-0004-0000-0300-000007000000}"/>
    <hyperlink ref="F113" r:id="rId9" xr:uid="{00000000-0004-0000-0300-000008000000}"/>
    <hyperlink ref="F115" r:id="rId10" xr:uid="{00000000-0004-0000-0300-000009000000}"/>
    <hyperlink ref="F117" r:id="rId11" xr:uid="{00000000-0004-0000-0300-00000A000000}"/>
    <hyperlink ref="F122" r:id="rId12" xr:uid="{00000000-0004-0000-0300-00000B000000}"/>
    <hyperlink ref="F125" r:id="rId13" xr:uid="{00000000-0004-0000-0300-00000C000000}"/>
    <hyperlink ref="F128" r:id="rId14" xr:uid="{00000000-0004-0000-0300-00000D000000}"/>
    <hyperlink ref="F130" r:id="rId15" xr:uid="{00000000-0004-0000-0300-00000E000000}"/>
    <hyperlink ref="F132" r:id="rId16" xr:uid="{00000000-0004-0000-0300-00000F000000}"/>
    <hyperlink ref="F135" r:id="rId17" xr:uid="{00000000-0004-0000-0300-000010000000}"/>
    <hyperlink ref="F137" r:id="rId18" xr:uid="{00000000-0004-0000-0300-000011000000}"/>
    <hyperlink ref="F141" r:id="rId19" xr:uid="{00000000-0004-0000-0300-000012000000}"/>
    <hyperlink ref="F143" r:id="rId20" xr:uid="{00000000-0004-0000-0300-000013000000}"/>
    <hyperlink ref="F145" r:id="rId21" xr:uid="{00000000-0004-0000-0300-000014000000}"/>
    <hyperlink ref="F147" r:id="rId22" xr:uid="{00000000-0004-0000-0300-000015000000}"/>
    <hyperlink ref="F149" r:id="rId23" xr:uid="{00000000-0004-0000-0300-000016000000}"/>
    <hyperlink ref="F175" r:id="rId24" xr:uid="{00000000-0004-0000-0300-000017000000}"/>
    <hyperlink ref="F179" r:id="rId25" xr:uid="{00000000-0004-0000-0300-000018000000}"/>
    <hyperlink ref="F184" r:id="rId26" xr:uid="{00000000-0004-0000-0300-000019000000}"/>
    <hyperlink ref="F186" r:id="rId27" xr:uid="{00000000-0004-0000-0300-00001A000000}"/>
    <hyperlink ref="F192" r:id="rId28" xr:uid="{00000000-0004-0000-0300-00001B000000}"/>
    <hyperlink ref="F194" r:id="rId29" xr:uid="{00000000-0004-0000-03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100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pans="2:46" ht="24.95" customHeight="1">
      <c r="B4" s="21"/>
      <c r="D4" s="22" t="s">
        <v>104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8" t="str">
        <f>'Rekapitulace stavby'!K6</f>
        <v>SPŠ Chrudim - rekonstrukce havarijního stavu střechy II</v>
      </c>
      <c r="F7" s="319"/>
      <c r="G7" s="319"/>
      <c r="H7" s="319"/>
      <c r="L7" s="21"/>
    </row>
    <row r="8" spans="2:46" s="1" customFormat="1" ht="12" customHeight="1">
      <c r="B8" s="34"/>
      <c r="D8" s="28" t="s">
        <v>105</v>
      </c>
      <c r="L8" s="34"/>
    </row>
    <row r="9" spans="2:46" s="1" customFormat="1" ht="16.5" customHeight="1">
      <c r="B9" s="34"/>
      <c r="E9" s="281" t="s">
        <v>2626</v>
      </c>
      <c r="F9" s="320"/>
      <c r="G9" s="320"/>
      <c r="H9" s="320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44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27. 10. 2024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1" t="str">
        <f>'Rekapitulace stavby'!E14</f>
        <v>Vyplň údaj</v>
      </c>
      <c r="F18" s="302"/>
      <c r="G18" s="302"/>
      <c r="H18" s="302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46</v>
      </c>
      <c r="L26" s="34"/>
    </row>
    <row r="27" spans="2:12" s="7" customFormat="1" ht="16.5" customHeight="1">
      <c r="B27" s="88"/>
      <c r="E27" s="307" t="s">
        <v>44</v>
      </c>
      <c r="F27" s="307"/>
      <c r="G27" s="307"/>
      <c r="H27" s="307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48</v>
      </c>
      <c r="J30" s="65">
        <f>ROUND(J87,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5" customHeight="1">
      <c r="B33" s="34"/>
      <c r="D33" s="54" t="s">
        <v>52</v>
      </c>
      <c r="E33" s="28" t="s">
        <v>53</v>
      </c>
      <c r="F33" s="90">
        <f>ROUND((SUM(BE87:BE157)),  2)</f>
        <v>0</v>
      </c>
      <c r="I33" s="91">
        <v>0.21</v>
      </c>
      <c r="J33" s="90">
        <f>ROUND(((SUM(BE87:BE157))*I33),  2)</f>
        <v>0</v>
      </c>
      <c r="L33" s="34"/>
    </row>
    <row r="34" spans="2:12" s="1" customFormat="1" ht="14.45" customHeight="1">
      <c r="B34" s="34"/>
      <c r="E34" s="28" t="s">
        <v>54</v>
      </c>
      <c r="F34" s="90">
        <f>ROUND((SUM(BF87:BF157)),  2)</f>
        <v>0</v>
      </c>
      <c r="I34" s="91">
        <v>0.12</v>
      </c>
      <c r="J34" s="90">
        <f>ROUND(((SUM(BF87:BF157))*I34),  2)</f>
        <v>0</v>
      </c>
      <c r="L34" s="34"/>
    </row>
    <row r="35" spans="2:12" s="1" customFormat="1" ht="14.45" hidden="1" customHeight="1">
      <c r="B35" s="34"/>
      <c r="E35" s="28" t="s">
        <v>55</v>
      </c>
      <c r="F35" s="90">
        <f>ROUND((SUM(BG87:BG157)),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56</v>
      </c>
      <c r="F36" s="90">
        <f>ROUND((SUM(BH87:BH157)),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57</v>
      </c>
      <c r="F37" s="90">
        <f>ROUND((SUM(BI87:BI157)),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58</v>
      </c>
      <c r="E39" s="56"/>
      <c r="F39" s="56"/>
      <c r="G39" s="94" t="s">
        <v>59</v>
      </c>
      <c r="H39" s="95" t="s">
        <v>60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107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8" t="str">
        <f>E7</f>
        <v>SPŠ Chrudim - rekonstrukce havarijního stavu střechy II</v>
      </c>
      <c r="F48" s="319"/>
      <c r="G48" s="319"/>
      <c r="H48" s="319"/>
      <c r="L48" s="34"/>
    </row>
    <row r="49" spans="2:47" s="1" customFormat="1" ht="12" customHeight="1">
      <c r="B49" s="34"/>
      <c r="C49" s="28" t="s">
        <v>105</v>
      </c>
      <c r="L49" s="34"/>
    </row>
    <row r="50" spans="2:47" s="1" customFormat="1" ht="16.5" customHeight="1">
      <c r="B50" s="34"/>
      <c r="E50" s="281" t="str">
        <f>E9</f>
        <v>VZT - Vzduchotechnika</v>
      </c>
      <c r="F50" s="320"/>
      <c r="G50" s="320"/>
      <c r="H50" s="320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Ulice Čáslavská, 537 01 Chrudim IV</v>
      </c>
      <c r="I52" s="28" t="s">
        <v>24</v>
      </c>
      <c r="J52" s="51" t="str">
        <f>IF(J12="","",J12)</f>
        <v>27. 10. 2024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Pardubický kraj</v>
      </c>
      <c r="I54" s="28" t="s">
        <v>38</v>
      </c>
      <c r="J54" s="32" t="str">
        <f>E21</f>
        <v>AZ OPTIMAL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108</v>
      </c>
      <c r="D57" s="92"/>
      <c r="E57" s="92"/>
      <c r="F57" s="92"/>
      <c r="G57" s="92"/>
      <c r="H57" s="92"/>
      <c r="I57" s="92"/>
      <c r="J57" s="99" t="s">
        <v>109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80</v>
      </c>
      <c r="J59" s="65">
        <f>J87</f>
        <v>0</v>
      </c>
      <c r="L59" s="34"/>
      <c r="AU59" s="18" t="s">
        <v>110</v>
      </c>
    </row>
    <row r="60" spans="2:47" s="8" customFormat="1" ht="24.95" customHeight="1">
      <c r="B60" s="101"/>
      <c r="D60" s="102" t="s">
        <v>116</v>
      </c>
      <c r="E60" s="103"/>
      <c r="F60" s="103"/>
      <c r="G60" s="103"/>
      <c r="H60" s="103"/>
      <c r="I60" s="103"/>
      <c r="J60" s="104">
        <f>J88</f>
        <v>0</v>
      </c>
      <c r="L60" s="101"/>
    </row>
    <row r="61" spans="2:47" s="9" customFormat="1" ht="19.899999999999999" customHeight="1">
      <c r="B61" s="105"/>
      <c r="D61" s="106" t="s">
        <v>683</v>
      </c>
      <c r="E61" s="107"/>
      <c r="F61" s="107"/>
      <c r="G61" s="107"/>
      <c r="H61" s="107"/>
      <c r="I61" s="107"/>
      <c r="J61" s="108">
        <f>J89</f>
        <v>0</v>
      </c>
      <c r="L61" s="105"/>
    </row>
    <row r="62" spans="2:47" s="9" customFormat="1" ht="14.85" customHeight="1">
      <c r="B62" s="105"/>
      <c r="D62" s="106" t="s">
        <v>2627</v>
      </c>
      <c r="E62" s="107"/>
      <c r="F62" s="107"/>
      <c r="G62" s="107"/>
      <c r="H62" s="107"/>
      <c r="I62" s="107"/>
      <c r="J62" s="108">
        <f>J90</f>
        <v>0</v>
      </c>
      <c r="L62" s="105"/>
    </row>
    <row r="63" spans="2:47" s="9" customFormat="1" ht="14.85" customHeight="1">
      <c r="B63" s="105"/>
      <c r="D63" s="106" t="s">
        <v>2628</v>
      </c>
      <c r="E63" s="107"/>
      <c r="F63" s="107"/>
      <c r="G63" s="107"/>
      <c r="H63" s="107"/>
      <c r="I63" s="107"/>
      <c r="J63" s="108">
        <f>J94</f>
        <v>0</v>
      </c>
      <c r="L63" s="105"/>
    </row>
    <row r="64" spans="2:47" s="9" customFormat="1" ht="14.85" customHeight="1">
      <c r="B64" s="105"/>
      <c r="D64" s="106" t="s">
        <v>2629</v>
      </c>
      <c r="E64" s="107"/>
      <c r="F64" s="107"/>
      <c r="G64" s="107"/>
      <c r="H64" s="107"/>
      <c r="I64" s="107"/>
      <c r="J64" s="108">
        <f>J115</f>
        <v>0</v>
      </c>
      <c r="L64" s="105"/>
    </row>
    <row r="65" spans="2:12" s="9" customFormat="1" ht="14.85" customHeight="1">
      <c r="B65" s="105"/>
      <c r="D65" s="106" t="s">
        <v>2630</v>
      </c>
      <c r="E65" s="107"/>
      <c r="F65" s="107"/>
      <c r="G65" s="107"/>
      <c r="H65" s="107"/>
      <c r="I65" s="107"/>
      <c r="J65" s="108">
        <f>J118</f>
        <v>0</v>
      </c>
      <c r="L65" s="105"/>
    </row>
    <row r="66" spans="2:12" s="9" customFormat="1" ht="14.85" customHeight="1">
      <c r="B66" s="105"/>
      <c r="D66" s="106" t="s">
        <v>2631</v>
      </c>
      <c r="E66" s="107"/>
      <c r="F66" s="107"/>
      <c r="G66" s="107"/>
      <c r="H66" s="107"/>
      <c r="I66" s="107"/>
      <c r="J66" s="108">
        <f>J121</f>
        <v>0</v>
      </c>
      <c r="L66" s="105"/>
    </row>
    <row r="67" spans="2:12" s="9" customFormat="1" ht="14.85" customHeight="1">
      <c r="B67" s="105"/>
      <c r="D67" s="106" t="s">
        <v>2632</v>
      </c>
      <c r="E67" s="107"/>
      <c r="F67" s="107"/>
      <c r="G67" s="107"/>
      <c r="H67" s="107"/>
      <c r="I67" s="107"/>
      <c r="J67" s="108">
        <f>J153</f>
        <v>0</v>
      </c>
      <c r="L67" s="105"/>
    </row>
    <row r="68" spans="2:12" s="1" customFormat="1" ht="21.75" customHeight="1">
      <c r="B68" s="34"/>
      <c r="L68" s="34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4"/>
    </row>
    <row r="73" spans="2:12" s="1" customFormat="1" ht="6.95" customHeight="1"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34"/>
    </row>
    <row r="74" spans="2:12" s="1" customFormat="1" ht="24.95" customHeight="1">
      <c r="B74" s="34"/>
      <c r="C74" s="22" t="s">
        <v>131</v>
      </c>
      <c r="L74" s="34"/>
    </row>
    <row r="75" spans="2:12" s="1" customFormat="1" ht="6.95" customHeight="1">
      <c r="B75" s="34"/>
      <c r="L75" s="34"/>
    </row>
    <row r="76" spans="2:12" s="1" customFormat="1" ht="12" customHeight="1">
      <c r="B76" s="34"/>
      <c r="C76" s="28" t="s">
        <v>16</v>
      </c>
      <c r="L76" s="34"/>
    </row>
    <row r="77" spans="2:12" s="1" customFormat="1" ht="16.5" customHeight="1">
      <c r="B77" s="34"/>
      <c r="E77" s="318" t="str">
        <f>E7</f>
        <v>SPŠ Chrudim - rekonstrukce havarijního stavu střechy II</v>
      </c>
      <c r="F77" s="319"/>
      <c r="G77" s="319"/>
      <c r="H77" s="319"/>
      <c r="L77" s="34"/>
    </row>
    <row r="78" spans="2:12" s="1" customFormat="1" ht="12" customHeight="1">
      <c r="B78" s="34"/>
      <c r="C78" s="28" t="s">
        <v>105</v>
      </c>
      <c r="L78" s="34"/>
    </row>
    <row r="79" spans="2:12" s="1" customFormat="1" ht="16.5" customHeight="1">
      <c r="B79" s="34"/>
      <c r="E79" s="281" t="str">
        <f>E9</f>
        <v>VZT - Vzduchotechnika</v>
      </c>
      <c r="F79" s="320"/>
      <c r="G79" s="320"/>
      <c r="H79" s="320"/>
      <c r="L79" s="34"/>
    </row>
    <row r="80" spans="2:12" s="1" customFormat="1" ht="6.95" customHeight="1">
      <c r="B80" s="34"/>
      <c r="L80" s="34"/>
    </row>
    <row r="81" spans="2:65" s="1" customFormat="1" ht="12" customHeight="1">
      <c r="B81" s="34"/>
      <c r="C81" s="28" t="s">
        <v>22</v>
      </c>
      <c r="F81" s="26" t="str">
        <f>F12</f>
        <v>Ulice Čáslavská, 537 01 Chrudim IV</v>
      </c>
      <c r="I81" s="28" t="s">
        <v>24</v>
      </c>
      <c r="J81" s="51" t="str">
        <f>IF(J12="","",J12)</f>
        <v>27. 10. 2024</v>
      </c>
      <c r="L81" s="34"/>
    </row>
    <row r="82" spans="2:65" s="1" customFormat="1" ht="6.95" customHeight="1">
      <c r="B82" s="34"/>
      <c r="L82" s="34"/>
    </row>
    <row r="83" spans="2:65" s="1" customFormat="1" ht="15.2" customHeight="1">
      <c r="B83" s="34"/>
      <c r="C83" s="28" t="s">
        <v>30</v>
      </c>
      <c r="F83" s="26" t="str">
        <f>E15</f>
        <v>Pardubický kraj</v>
      </c>
      <c r="I83" s="28" t="s">
        <v>38</v>
      </c>
      <c r="J83" s="32" t="str">
        <f>E21</f>
        <v>AZ OPTIMAL s.r.o.</v>
      </c>
      <c r="L83" s="34"/>
    </row>
    <row r="84" spans="2:65" s="1" customFormat="1" ht="15.2" customHeight="1">
      <c r="B84" s="34"/>
      <c r="C84" s="28" t="s">
        <v>36</v>
      </c>
      <c r="F84" s="26" t="str">
        <f>IF(E18="","",E18)</f>
        <v>Vyplň údaj</v>
      </c>
      <c r="I84" s="28" t="s">
        <v>43</v>
      </c>
      <c r="J84" s="32" t="str">
        <f>E24</f>
        <v xml:space="preserve"> </v>
      </c>
      <c r="L84" s="34"/>
    </row>
    <row r="85" spans="2:65" s="1" customFormat="1" ht="10.35" customHeight="1">
      <c r="B85" s="34"/>
      <c r="L85" s="34"/>
    </row>
    <row r="86" spans="2:65" s="10" customFormat="1" ht="29.25" customHeight="1">
      <c r="B86" s="109"/>
      <c r="C86" s="110" t="s">
        <v>132</v>
      </c>
      <c r="D86" s="111" t="s">
        <v>67</v>
      </c>
      <c r="E86" s="111" t="s">
        <v>63</v>
      </c>
      <c r="F86" s="111" t="s">
        <v>64</v>
      </c>
      <c r="G86" s="111" t="s">
        <v>133</v>
      </c>
      <c r="H86" s="111" t="s">
        <v>134</v>
      </c>
      <c r="I86" s="111" t="s">
        <v>135</v>
      </c>
      <c r="J86" s="111" t="s">
        <v>109</v>
      </c>
      <c r="K86" s="112" t="s">
        <v>136</v>
      </c>
      <c r="L86" s="109"/>
      <c r="M86" s="58" t="s">
        <v>44</v>
      </c>
      <c r="N86" s="59" t="s">
        <v>52</v>
      </c>
      <c r="O86" s="59" t="s">
        <v>137</v>
      </c>
      <c r="P86" s="59" t="s">
        <v>138</v>
      </c>
      <c r="Q86" s="59" t="s">
        <v>139</v>
      </c>
      <c r="R86" s="59" t="s">
        <v>140</v>
      </c>
      <c r="S86" s="59" t="s">
        <v>141</v>
      </c>
      <c r="T86" s="60" t="s">
        <v>142</v>
      </c>
    </row>
    <row r="87" spans="2:65" s="1" customFormat="1" ht="22.9" customHeight="1">
      <c r="B87" s="34"/>
      <c r="C87" s="63" t="s">
        <v>143</v>
      </c>
      <c r="J87" s="113">
        <f>BK87</f>
        <v>0</v>
      </c>
      <c r="L87" s="34"/>
      <c r="M87" s="61"/>
      <c r="N87" s="52"/>
      <c r="O87" s="52"/>
      <c r="P87" s="114">
        <f>P88</f>
        <v>0</v>
      </c>
      <c r="Q87" s="52"/>
      <c r="R87" s="114">
        <f>R88</f>
        <v>0</v>
      </c>
      <c r="S87" s="52"/>
      <c r="T87" s="115">
        <f>T88</f>
        <v>0</v>
      </c>
      <c r="AT87" s="18" t="s">
        <v>81</v>
      </c>
      <c r="AU87" s="18" t="s">
        <v>110</v>
      </c>
      <c r="BK87" s="116">
        <f>BK88</f>
        <v>0</v>
      </c>
    </row>
    <row r="88" spans="2:65" s="11" customFormat="1" ht="25.9" customHeight="1">
      <c r="B88" s="117"/>
      <c r="D88" s="118" t="s">
        <v>81</v>
      </c>
      <c r="E88" s="119" t="s">
        <v>332</v>
      </c>
      <c r="F88" s="119" t="s">
        <v>333</v>
      </c>
      <c r="I88" s="120"/>
      <c r="J88" s="121">
        <f>BK88</f>
        <v>0</v>
      </c>
      <c r="L88" s="117"/>
      <c r="M88" s="122"/>
      <c r="P88" s="123">
        <f>P89</f>
        <v>0</v>
      </c>
      <c r="R88" s="123">
        <f>R89</f>
        <v>0</v>
      </c>
      <c r="T88" s="124">
        <f>T89</f>
        <v>0</v>
      </c>
      <c r="AR88" s="118" t="s">
        <v>92</v>
      </c>
      <c r="AT88" s="125" t="s">
        <v>81</v>
      </c>
      <c r="AU88" s="125" t="s">
        <v>82</v>
      </c>
      <c r="AY88" s="118" t="s">
        <v>146</v>
      </c>
      <c r="BK88" s="126">
        <f>BK89</f>
        <v>0</v>
      </c>
    </row>
    <row r="89" spans="2:65" s="11" customFormat="1" ht="22.9" customHeight="1">
      <c r="B89" s="117"/>
      <c r="D89" s="118" t="s">
        <v>81</v>
      </c>
      <c r="E89" s="127" t="s">
        <v>1464</v>
      </c>
      <c r="F89" s="127" t="s">
        <v>99</v>
      </c>
      <c r="I89" s="120"/>
      <c r="J89" s="128">
        <f>BK89</f>
        <v>0</v>
      </c>
      <c r="L89" s="117"/>
      <c r="M89" s="122"/>
      <c r="P89" s="123">
        <f>P90+P94+P115+P118+P121+P153</f>
        <v>0</v>
      </c>
      <c r="R89" s="123">
        <f>R90+R94+R115+R118+R121+R153</f>
        <v>0</v>
      </c>
      <c r="T89" s="124">
        <f>T90+T94+T115+T118+T121+T153</f>
        <v>0</v>
      </c>
      <c r="AR89" s="118" t="s">
        <v>92</v>
      </c>
      <c r="AT89" s="125" t="s">
        <v>81</v>
      </c>
      <c r="AU89" s="125" t="s">
        <v>90</v>
      </c>
      <c r="AY89" s="118" t="s">
        <v>146</v>
      </c>
      <c r="BK89" s="126">
        <f>BK90+BK94+BK115+BK118+BK121+BK153</f>
        <v>0</v>
      </c>
    </row>
    <row r="90" spans="2:65" s="11" customFormat="1" ht="20.85" customHeight="1">
      <c r="B90" s="117"/>
      <c r="D90" s="118" t="s">
        <v>81</v>
      </c>
      <c r="E90" s="127" t="s">
        <v>2633</v>
      </c>
      <c r="F90" s="127" t="s">
        <v>2634</v>
      </c>
      <c r="I90" s="120"/>
      <c r="J90" s="128">
        <f>BK90</f>
        <v>0</v>
      </c>
      <c r="L90" s="117"/>
      <c r="M90" s="122"/>
      <c r="P90" s="123">
        <f>SUM(P91:P93)</f>
        <v>0</v>
      </c>
      <c r="R90" s="123">
        <f>SUM(R91:R93)</f>
        <v>0</v>
      </c>
      <c r="T90" s="124">
        <f>SUM(T91:T93)</f>
        <v>0</v>
      </c>
      <c r="AR90" s="118" t="s">
        <v>92</v>
      </c>
      <c r="AT90" s="125" t="s">
        <v>81</v>
      </c>
      <c r="AU90" s="125" t="s">
        <v>92</v>
      </c>
      <c r="AY90" s="118" t="s">
        <v>146</v>
      </c>
      <c r="BK90" s="126">
        <f>SUM(BK91:BK93)</f>
        <v>0</v>
      </c>
    </row>
    <row r="91" spans="2:65" s="1" customFormat="1" ht="16.5" customHeight="1">
      <c r="B91" s="34"/>
      <c r="C91" s="129" t="s">
        <v>90</v>
      </c>
      <c r="D91" s="129" t="s">
        <v>148</v>
      </c>
      <c r="E91" s="130" t="s">
        <v>2635</v>
      </c>
      <c r="F91" s="131" t="s">
        <v>2636</v>
      </c>
      <c r="G91" s="132" t="s">
        <v>826</v>
      </c>
      <c r="H91" s="133">
        <v>1</v>
      </c>
      <c r="I91" s="134"/>
      <c r="J91" s="135">
        <f>ROUND(I91*H91,2)</f>
        <v>0</v>
      </c>
      <c r="K91" s="131" t="s">
        <v>44</v>
      </c>
      <c r="L91" s="34"/>
      <c r="M91" s="136" t="s">
        <v>44</v>
      </c>
      <c r="N91" s="137" t="s">
        <v>53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9">
        <f>S91*H91</f>
        <v>0</v>
      </c>
      <c r="AR91" s="140" t="s">
        <v>250</v>
      </c>
      <c r="AT91" s="140" t="s">
        <v>148</v>
      </c>
      <c r="AU91" s="140" t="s">
        <v>169</v>
      </c>
      <c r="AY91" s="18" t="s">
        <v>146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90</v>
      </c>
      <c r="BK91" s="141">
        <f>ROUND(I91*H91,2)</f>
        <v>0</v>
      </c>
      <c r="BL91" s="18" t="s">
        <v>250</v>
      </c>
      <c r="BM91" s="140" t="s">
        <v>2637</v>
      </c>
    </row>
    <row r="92" spans="2:65" s="1" customFormat="1" ht="19.5">
      <c r="B92" s="34"/>
      <c r="D92" s="146" t="s">
        <v>157</v>
      </c>
      <c r="F92" s="147" t="s">
        <v>2638</v>
      </c>
      <c r="I92" s="144"/>
      <c r="L92" s="34"/>
      <c r="M92" s="145"/>
      <c r="T92" s="55"/>
      <c r="AT92" s="18" t="s">
        <v>157</v>
      </c>
      <c r="AU92" s="18" t="s">
        <v>169</v>
      </c>
    </row>
    <row r="93" spans="2:65" s="1" customFormat="1" ht="16.5" customHeight="1">
      <c r="B93" s="34"/>
      <c r="C93" s="178" t="s">
        <v>92</v>
      </c>
      <c r="D93" s="178" t="s">
        <v>720</v>
      </c>
      <c r="E93" s="179" t="s">
        <v>2639</v>
      </c>
      <c r="F93" s="180" t="s">
        <v>2640</v>
      </c>
      <c r="G93" s="181" t="s">
        <v>826</v>
      </c>
      <c r="H93" s="182">
        <v>1</v>
      </c>
      <c r="I93" s="183"/>
      <c r="J93" s="184">
        <f>ROUND(I93*H93,2)</f>
        <v>0</v>
      </c>
      <c r="K93" s="180" t="s">
        <v>44</v>
      </c>
      <c r="L93" s="185"/>
      <c r="M93" s="186" t="s">
        <v>44</v>
      </c>
      <c r="N93" s="187" t="s">
        <v>53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9">
        <f>S93*H93</f>
        <v>0</v>
      </c>
      <c r="AR93" s="140" t="s">
        <v>361</v>
      </c>
      <c r="AT93" s="140" t="s">
        <v>720</v>
      </c>
      <c r="AU93" s="140" t="s">
        <v>169</v>
      </c>
      <c r="AY93" s="18" t="s">
        <v>146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90</v>
      </c>
      <c r="BK93" s="141">
        <f>ROUND(I93*H93,2)</f>
        <v>0</v>
      </c>
      <c r="BL93" s="18" t="s">
        <v>250</v>
      </c>
      <c r="BM93" s="140" t="s">
        <v>2641</v>
      </c>
    </row>
    <row r="94" spans="2:65" s="11" customFormat="1" ht="20.85" customHeight="1">
      <c r="B94" s="117"/>
      <c r="D94" s="118" t="s">
        <v>81</v>
      </c>
      <c r="E94" s="127" t="s">
        <v>2642</v>
      </c>
      <c r="F94" s="127" t="s">
        <v>2643</v>
      </c>
      <c r="I94" s="120"/>
      <c r="J94" s="128">
        <f>BK94</f>
        <v>0</v>
      </c>
      <c r="L94" s="117"/>
      <c r="M94" s="122"/>
      <c r="P94" s="123">
        <f>SUM(P95:P114)</f>
        <v>0</v>
      </c>
      <c r="R94" s="123">
        <f>SUM(R95:R114)</f>
        <v>0</v>
      </c>
      <c r="T94" s="124">
        <f>SUM(T95:T114)</f>
        <v>0</v>
      </c>
      <c r="AR94" s="118" t="s">
        <v>92</v>
      </c>
      <c r="AT94" s="125" t="s">
        <v>81</v>
      </c>
      <c r="AU94" s="125" t="s">
        <v>92</v>
      </c>
      <c r="AY94" s="118" t="s">
        <v>146</v>
      </c>
      <c r="BK94" s="126">
        <f>SUM(BK95:BK114)</f>
        <v>0</v>
      </c>
    </row>
    <row r="95" spans="2:65" s="1" customFormat="1" ht="16.5" customHeight="1">
      <c r="B95" s="34"/>
      <c r="C95" s="129" t="s">
        <v>169</v>
      </c>
      <c r="D95" s="129" t="s">
        <v>148</v>
      </c>
      <c r="E95" s="130" t="s">
        <v>2644</v>
      </c>
      <c r="F95" s="131" t="s">
        <v>2645</v>
      </c>
      <c r="G95" s="132" t="s">
        <v>826</v>
      </c>
      <c r="H95" s="133">
        <v>1</v>
      </c>
      <c r="I95" s="134"/>
      <c r="J95" s="135">
        <f>ROUND(I95*H95,2)</f>
        <v>0</v>
      </c>
      <c r="K95" s="131" t="s">
        <v>44</v>
      </c>
      <c r="L95" s="34"/>
      <c r="M95" s="136" t="s">
        <v>44</v>
      </c>
      <c r="N95" s="137" t="s">
        <v>53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9">
        <f>S95*H95</f>
        <v>0</v>
      </c>
      <c r="AR95" s="140" t="s">
        <v>250</v>
      </c>
      <c r="AT95" s="140" t="s">
        <v>148</v>
      </c>
      <c r="AU95" s="140" t="s">
        <v>169</v>
      </c>
      <c r="AY95" s="18" t="s">
        <v>146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90</v>
      </c>
      <c r="BK95" s="141">
        <f>ROUND(I95*H95,2)</f>
        <v>0</v>
      </c>
      <c r="BL95" s="18" t="s">
        <v>250</v>
      </c>
      <c r="BM95" s="140" t="s">
        <v>2646</v>
      </c>
    </row>
    <row r="96" spans="2:65" s="1" customFormat="1" ht="19.5">
      <c r="B96" s="34"/>
      <c r="D96" s="146" t="s">
        <v>157</v>
      </c>
      <c r="F96" s="147" t="s">
        <v>2638</v>
      </c>
      <c r="I96" s="144"/>
      <c r="L96" s="34"/>
      <c r="M96" s="145"/>
      <c r="T96" s="55"/>
      <c r="AT96" s="18" t="s">
        <v>157</v>
      </c>
      <c r="AU96" s="18" t="s">
        <v>169</v>
      </c>
    </row>
    <row r="97" spans="2:65" s="1" customFormat="1" ht="16.5" customHeight="1">
      <c r="B97" s="34"/>
      <c r="C97" s="178" t="s">
        <v>153</v>
      </c>
      <c r="D97" s="178" t="s">
        <v>720</v>
      </c>
      <c r="E97" s="179" t="s">
        <v>2647</v>
      </c>
      <c r="F97" s="180" t="s">
        <v>2648</v>
      </c>
      <c r="G97" s="181" t="s">
        <v>381</v>
      </c>
      <c r="H97" s="182">
        <v>1</v>
      </c>
      <c r="I97" s="183"/>
      <c r="J97" s="184">
        <f t="shared" ref="J97:J114" si="0">ROUND(I97*H97,2)</f>
        <v>0</v>
      </c>
      <c r="K97" s="180" t="s">
        <v>44</v>
      </c>
      <c r="L97" s="185"/>
      <c r="M97" s="186" t="s">
        <v>44</v>
      </c>
      <c r="N97" s="187" t="s">
        <v>53</v>
      </c>
      <c r="P97" s="138">
        <f t="shared" ref="P97:P114" si="1">O97*H97</f>
        <v>0</v>
      </c>
      <c r="Q97" s="138">
        <v>0</v>
      </c>
      <c r="R97" s="138">
        <f t="shared" ref="R97:R114" si="2">Q97*H97</f>
        <v>0</v>
      </c>
      <c r="S97" s="138">
        <v>0</v>
      </c>
      <c r="T97" s="139">
        <f t="shared" ref="T97:T114" si="3">S97*H97</f>
        <v>0</v>
      </c>
      <c r="AR97" s="140" t="s">
        <v>361</v>
      </c>
      <c r="AT97" s="140" t="s">
        <v>720</v>
      </c>
      <c r="AU97" s="140" t="s">
        <v>169</v>
      </c>
      <c r="AY97" s="18" t="s">
        <v>146</v>
      </c>
      <c r="BE97" s="141">
        <f t="shared" ref="BE97:BE114" si="4">IF(N97="základní",J97,0)</f>
        <v>0</v>
      </c>
      <c r="BF97" s="141">
        <f t="shared" ref="BF97:BF114" si="5">IF(N97="snížená",J97,0)</f>
        <v>0</v>
      </c>
      <c r="BG97" s="141">
        <f t="shared" ref="BG97:BG114" si="6">IF(N97="zákl. přenesená",J97,0)</f>
        <v>0</v>
      </c>
      <c r="BH97" s="141">
        <f t="shared" ref="BH97:BH114" si="7">IF(N97="sníž. přenesená",J97,0)</f>
        <v>0</v>
      </c>
      <c r="BI97" s="141">
        <f t="shared" ref="BI97:BI114" si="8">IF(N97="nulová",J97,0)</f>
        <v>0</v>
      </c>
      <c r="BJ97" s="18" t="s">
        <v>90</v>
      </c>
      <c r="BK97" s="141">
        <f t="shared" ref="BK97:BK114" si="9">ROUND(I97*H97,2)</f>
        <v>0</v>
      </c>
      <c r="BL97" s="18" t="s">
        <v>250</v>
      </c>
      <c r="BM97" s="140" t="s">
        <v>2649</v>
      </c>
    </row>
    <row r="98" spans="2:65" s="1" customFormat="1" ht="16.5" customHeight="1">
      <c r="B98" s="34"/>
      <c r="C98" s="178" t="s">
        <v>180</v>
      </c>
      <c r="D98" s="178" t="s">
        <v>720</v>
      </c>
      <c r="E98" s="179" t="s">
        <v>2650</v>
      </c>
      <c r="F98" s="180" t="s">
        <v>2651</v>
      </c>
      <c r="G98" s="181" t="s">
        <v>381</v>
      </c>
      <c r="H98" s="182">
        <v>1</v>
      </c>
      <c r="I98" s="183"/>
      <c r="J98" s="184">
        <f t="shared" si="0"/>
        <v>0</v>
      </c>
      <c r="K98" s="180" t="s">
        <v>44</v>
      </c>
      <c r="L98" s="185"/>
      <c r="M98" s="186" t="s">
        <v>44</v>
      </c>
      <c r="N98" s="187" t="s">
        <v>53</v>
      </c>
      <c r="P98" s="138">
        <f t="shared" si="1"/>
        <v>0</v>
      </c>
      <c r="Q98" s="138">
        <v>0</v>
      </c>
      <c r="R98" s="138">
        <f t="shared" si="2"/>
        <v>0</v>
      </c>
      <c r="S98" s="138">
        <v>0</v>
      </c>
      <c r="T98" s="139">
        <f t="shared" si="3"/>
        <v>0</v>
      </c>
      <c r="AR98" s="140" t="s">
        <v>361</v>
      </c>
      <c r="AT98" s="140" t="s">
        <v>720</v>
      </c>
      <c r="AU98" s="140" t="s">
        <v>169</v>
      </c>
      <c r="AY98" s="18" t="s">
        <v>146</v>
      </c>
      <c r="BE98" s="141">
        <f t="shared" si="4"/>
        <v>0</v>
      </c>
      <c r="BF98" s="141">
        <f t="shared" si="5"/>
        <v>0</v>
      </c>
      <c r="BG98" s="141">
        <f t="shared" si="6"/>
        <v>0</v>
      </c>
      <c r="BH98" s="141">
        <f t="shared" si="7"/>
        <v>0</v>
      </c>
      <c r="BI98" s="141">
        <f t="shared" si="8"/>
        <v>0</v>
      </c>
      <c r="BJ98" s="18" t="s">
        <v>90</v>
      </c>
      <c r="BK98" s="141">
        <f t="shared" si="9"/>
        <v>0</v>
      </c>
      <c r="BL98" s="18" t="s">
        <v>250</v>
      </c>
      <c r="BM98" s="140" t="s">
        <v>2652</v>
      </c>
    </row>
    <row r="99" spans="2:65" s="1" customFormat="1" ht="16.5" customHeight="1">
      <c r="B99" s="34"/>
      <c r="C99" s="178" t="s">
        <v>189</v>
      </c>
      <c r="D99" s="178" t="s">
        <v>720</v>
      </c>
      <c r="E99" s="179" t="s">
        <v>2653</v>
      </c>
      <c r="F99" s="180" t="s">
        <v>2654</v>
      </c>
      <c r="G99" s="181" t="s">
        <v>381</v>
      </c>
      <c r="H99" s="182">
        <v>1</v>
      </c>
      <c r="I99" s="183"/>
      <c r="J99" s="184">
        <f t="shared" si="0"/>
        <v>0</v>
      </c>
      <c r="K99" s="180" t="s">
        <v>44</v>
      </c>
      <c r="L99" s="185"/>
      <c r="M99" s="186" t="s">
        <v>44</v>
      </c>
      <c r="N99" s="187" t="s">
        <v>53</v>
      </c>
      <c r="P99" s="138">
        <f t="shared" si="1"/>
        <v>0</v>
      </c>
      <c r="Q99" s="138">
        <v>0</v>
      </c>
      <c r="R99" s="138">
        <f t="shared" si="2"/>
        <v>0</v>
      </c>
      <c r="S99" s="138">
        <v>0</v>
      </c>
      <c r="T99" s="139">
        <f t="shared" si="3"/>
        <v>0</v>
      </c>
      <c r="AR99" s="140" t="s">
        <v>361</v>
      </c>
      <c r="AT99" s="140" t="s">
        <v>720</v>
      </c>
      <c r="AU99" s="140" t="s">
        <v>169</v>
      </c>
      <c r="AY99" s="18" t="s">
        <v>146</v>
      </c>
      <c r="BE99" s="141">
        <f t="shared" si="4"/>
        <v>0</v>
      </c>
      <c r="BF99" s="141">
        <f t="shared" si="5"/>
        <v>0</v>
      </c>
      <c r="BG99" s="141">
        <f t="shared" si="6"/>
        <v>0</v>
      </c>
      <c r="BH99" s="141">
        <f t="shared" si="7"/>
        <v>0</v>
      </c>
      <c r="BI99" s="141">
        <f t="shared" si="8"/>
        <v>0</v>
      </c>
      <c r="BJ99" s="18" t="s">
        <v>90</v>
      </c>
      <c r="BK99" s="141">
        <f t="shared" si="9"/>
        <v>0</v>
      </c>
      <c r="BL99" s="18" t="s">
        <v>250</v>
      </c>
      <c r="BM99" s="140" t="s">
        <v>2655</v>
      </c>
    </row>
    <row r="100" spans="2:65" s="1" customFormat="1" ht="16.5" customHeight="1">
      <c r="B100" s="34"/>
      <c r="C100" s="178" t="s">
        <v>196</v>
      </c>
      <c r="D100" s="178" t="s">
        <v>720</v>
      </c>
      <c r="E100" s="179" t="s">
        <v>2656</v>
      </c>
      <c r="F100" s="180" t="s">
        <v>2657</v>
      </c>
      <c r="G100" s="181" t="s">
        <v>381</v>
      </c>
      <c r="H100" s="182">
        <v>2</v>
      </c>
      <c r="I100" s="183"/>
      <c r="J100" s="184">
        <f t="shared" si="0"/>
        <v>0</v>
      </c>
      <c r="K100" s="180" t="s">
        <v>44</v>
      </c>
      <c r="L100" s="185"/>
      <c r="M100" s="186" t="s">
        <v>44</v>
      </c>
      <c r="N100" s="187" t="s">
        <v>53</v>
      </c>
      <c r="P100" s="138">
        <f t="shared" si="1"/>
        <v>0</v>
      </c>
      <c r="Q100" s="138">
        <v>0</v>
      </c>
      <c r="R100" s="138">
        <f t="shared" si="2"/>
        <v>0</v>
      </c>
      <c r="S100" s="138">
        <v>0</v>
      </c>
      <c r="T100" s="139">
        <f t="shared" si="3"/>
        <v>0</v>
      </c>
      <c r="AR100" s="140" t="s">
        <v>361</v>
      </c>
      <c r="AT100" s="140" t="s">
        <v>720</v>
      </c>
      <c r="AU100" s="140" t="s">
        <v>169</v>
      </c>
      <c r="AY100" s="18" t="s">
        <v>146</v>
      </c>
      <c r="BE100" s="141">
        <f t="shared" si="4"/>
        <v>0</v>
      </c>
      <c r="BF100" s="141">
        <f t="shared" si="5"/>
        <v>0</v>
      </c>
      <c r="BG100" s="141">
        <f t="shared" si="6"/>
        <v>0</v>
      </c>
      <c r="BH100" s="141">
        <f t="shared" si="7"/>
        <v>0</v>
      </c>
      <c r="BI100" s="141">
        <f t="shared" si="8"/>
        <v>0</v>
      </c>
      <c r="BJ100" s="18" t="s">
        <v>90</v>
      </c>
      <c r="BK100" s="141">
        <f t="shared" si="9"/>
        <v>0</v>
      </c>
      <c r="BL100" s="18" t="s">
        <v>250</v>
      </c>
      <c r="BM100" s="140" t="s">
        <v>2658</v>
      </c>
    </row>
    <row r="101" spans="2:65" s="1" customFormat="1" ht="16.5" customHeight="1">
      <c r="B101" s="34"/>
      <c r="C101" s="178" t="s">
        <v>203</v>
      </c>
      <c r="D101" s="178" t="s">
        <v>720</v>
      </c>
      <c r="E101" s="179" t="s">
        <v>2659</v>
      </c>
      <c r="F101" s="180" t="s">
        <v>2660</v>
      </c>
      <c r="G101" s="181" t="s">
        <v>381</v>
      </c>
      <c r="H101" s="182">
        <v>1</v>
      </c>
      <c r="I101" s="183"/>
      <c r="J101" s="184">
        <f t="shared" si="0"/>
        <v>0</v>
      </c>
      <c r="K101" s="180" t="s">
        <v>44</v>
      </c>
      <c r="L101" s="185"/>
      <c r="M101" s="186" t="s">
        <v>44</v>
      </c>
      <c r="N101" s="187" t="s">
        <v>53</v>
      </c>
      <c r="P101" s="138">
        <f t="shared" si="1"/>
        <v>0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AR101" s="140" t="s">
        <v>361</v>
      </c>
      <c r="AT101" s="140" t="s">
        <v>720</v>
      </c>
      <c r="AU101" s="140" t="s">
        <v>169</v>
      </c>
      <c r="AY101" s="18" t="s">
        <v>146</v>
      </c>
      <c r="BE101" s="141">
        <f t="shared" si="4"/>
        <v>0</v>
      </c>
      <c r="BF101" s="141">
        <f t="shared" si="5"/>
        <v>0</v>
      </c>
      <c r="BG101" s="141">
        <f t="shared" si="6"/>
        <v>0</v>
      </c>
      <c r="BH101" s="141">
        <f t="shared" si="7"/>
        <v>0</v>
      </c>
      <c r="BI101" s="141">
        <f t="shared" si="8"/>
        <v>0</v>
      </c>
      <c r="BJ101" s="18" t="s">
        <v>90</v>
      </c>
      <c r="BK101" s="141">
        <f t="shared" si="9"/>
        <v>0</v>
      </c>
      <c r="BL101" s="18" t="s">
        <v>250</v>
      </c>
      <c r="BM101" s="140" t="s">
        <v>2661</v>
      </c>
    </row>
    <row r="102" spans="2:65" s="1" customFormat="1" ht="16.5" customHeight="1">
      <c r="B102" s="34"/>
      <c r="C102" s="178" t="s">
        <v>187</v>
      </c>
      <c r="D102" s="178" t="s">
        <v>720</v>
      </c>
      <c r="E102" s="179" t="s">
        <v>2662</v>
      </c>
      <c r="F102" s="180" t="s">
        <v>2663</v>
      </c>
      <c r="G102" s="181" t="s">
        <v>381</v>
      </c>
      <c r="H102" s="182">
        <v>1</v>
      </c>
      <c r="I102" s="183"/>
      <c r="J102" s="184">
        <f t="shared" si="0"/>
        <v>0</v>
      </c>
      <c r="K102" s="180" t="s">
        <v>44</v>
      </c>
      <c r="L102" s="185"/>
      <c r="M102" s="186" t="s">
        <v>44</v>
      </c>
      <c r="N102" s="187" t="s">
        <v>53</v>
      </c>
      <c r="P102" s="138">
        <f t="shared" si="1"/>
        <v>0</v>
      </c>
      <c r="Q102" s="138">
        <v>0</v>
      </c>
      <c r="R102" s="138">
        <f t="shared" si="2"/>
        <v>0</v>
      </c>
      <c r="S102" s="138">
        <v>0</v>
      </c>
      <c r="T102" s="139">
        <f t="shared" si="3"/>
        <v>0</v>
      </c>
      <c r="AR102" s="140" t="s">
        <v>361</v>
      </c>
      <c r="AT102" s="140" t="s">
        <v>720</v>
      </c>
      <c r="AU102" s="140" t="s">
        <v>169</v>
      </c>
      <c r="AY102" s="18" t="s">
        <v>146</v>
      </c>
      <c r="BE102" s="141">
        <f t="shared" si="4"/>
        <v>0</v>
      </c>
      <c r="BF102" s="141">
        <f t="shared" si="5"/>
        <v>0</v>
      </c>
      <c r="BG102" s="141">
        <f t="shared" si="6"/>
        <v>0</v>
      </c>
      <c r="BH102" s="141">
        <f t="shared" si="7"/>
        <v>0</v>
      </c>
      <c r="BI102" s="141">
        <f t="shared" si="8"/>
        <v>0</v>
      </c>
      <c r="BJ102" s="18" t="s">
        <v>90</v>
      </c>
      <c r="BK102" s="141">
        <f t="shared" si="9"/>
        <v>0</v>
      </c>
      <c r="BL102" s="18" t="s">
        <v>250</v>
      </c>
      <c r="BM102" s="140" t="s">
        <v>2664</v>
      </c>
    </row>
    <row r="103" spans="2:65" s="1" customFormat="1" ht="16.5" customHeight="1">
      <c r="B103" s="34"/>
      <c r="C103" s="178" t="s">
        <v>215</v>
      </c>
      <c r="D103" s="178" t="s">
        <v>720</v>
      </c>
      <c r="E103" s="179" t="s">
        <v>2665</v>
      </c>
      <c r="F103" s="180" t="s">
        <v>2666</v>
      </c>
      <c r="G103" s="181" t="s">
        <v>381</v>
      </c>
      <c r="H103" s="182">
        <v>1</v>
      </c>
      <c r="I103" s="183"/>
      <c r="J103" s="184">
        <f t="shared" si="0"/>
        <v>0</v>
      </c>
      <c r="K103" s="180" t="s">
        <v>44</v>
      </c>
      <c r="L103" s="185"/>
      <c r="M103" s="186" t="s">
        <v>44</v>
      </c>
      <c r="N103" s="187" t="s">
        <v>53</v>
      </c>
      <c r="P103" s="138">
        <f t="shared" si="1"/>
        <v>0</v>
      </c>
      <c r="Q103" s="138">
        <v>0</v>
      </c>
      <c r="R103" s="138">
        <f t="shared" si="2"/>
        <v>0</v>
      </c>
      <c r="S103" s="138">
        <v>0</v>
      </c>
      <c r="T103" s="139">
        <f t="shared" si="3"/>
        <v>0</v>
      </c>
      <c r="AR103" s="140" t="s">
        <v>361</v>
      </c>
      <c r="AT103" s="140" t="s">
        <v>720</v>
      </c>
      <c r="AU103" s="140" t="s">
        <v>169</v>
      </c>
      <c r="AY103" s="18" t="s">
        <v>146</v>
      </c>
      <c r="BE103" s="141">
        <f t="shared" si="4"/>
        <v>0</v>
      </c>
      <c r="BF103" s="141">
        <f t="shared" si="5"/>
        <v>0</v>
      </c>
      <c r="BG103" s="141">
        <f t="shared" si="6"/>
        <v>0</v>
      </c>
      <c r="BH103" s="141">
        <f t="shared" si="7"/>
        <v>0</v>
      </c>
      <c r="BI103" s="141">
        <f t="shared" si="8"/>
        <v>0</v>
      </c>
      <c r="BJ103" s="18" t="s">
        <v>90</v>
      </c>
      <c r="BK103" s="141">
        <f t="shared" si="9"/>
        <v>0</v>
      </c>
      <c r="BL103" s="18" t="s">
        <v>250</v>
      </c>
      <c r="BM103" s="140" t="s">
        <v>2667</v>
      </c>
    </row>
    <row r="104" spans="2:65" s="1" customFormat="1" ht="16.5" customHeight="1">
      <c r="B104" s="34"/>
      <c r="C104" s="178" t="s">
        <v>222</v>
      </c>
      <c r="D104" s="178" t="s">
        <v>720</v>
      </c>
      <c r="E104" s="179" t="s">
        <v>2668</v>
      </c>
      <c r="F104" s="180" t="s">
        <v>2669</v>
      </c>
      <c r="G104" s="181" t="s">
        <v>381</v>
      </c>
      <c r="H104" s="182">
        <v>1</v>
      </c>
      <c r="I104" s="183"/>
      <c r="J104" s="184">
        <f t="shared" si="0"/>
        <v>0</v>
      </c>
      <c r="K104" s="180" t="s">
        <v>44</v>
      </c>
      <c r="L104" s="185"/>
      <c r="M104" s="186" t="s">
        <v>44</v>
      </c>
      <c r="N104" s="187" t="s">
        <v>53</v>
      </c>
      <c r="P104" s="138">
        <f t="shared" si="1"/>
        <v>0</v>
      </c>
      <c r="Q104" s="138">
        <v>0</v>
      </c>
      <c r="R104" s="138">
        <f t="shared" si="2"/>
        <v>0</v>
      </c>
      <c r="S104" s="138">
        <v>0</v>
      </c>
      <c r="T104" s="139">
        <f t="shared" si="3"/>
        <v>0</v>
      </c>
      <c r="AR104" s="140" t="s">
        <v>361</v>
      </c>
      <c r="AT104" s="140" t="s">
        <v>720</v>
      </c>
      <c r="AU104" s="140" t="s">
        <v>169</v>
      </c>
      <c r="AY104" s="18" t="s">
        <v>146</v>
      </c>
      <c r="BE104" s="141">
        <f t="shared" si="4"/>
        <v>0</v>
      </c>
      <c r="BF104" s="141">
        <f t="shared" si="5"/>
        <v>0</v>
      </c>
      <c r="BG104" s="141">
        <f t="shared" si="6"/>
        <v>0</v>
      </c>
      <c r="BH104" s="141">
        <f t="shared" si="7"/>
        <v>0</v>
      </c>
      <c r="BI104" s="141">
        <f t="shared" si="8"/>
        <v>0</v>
      </c>
      <c r="BJ104" s="18" t="s">
        <v>90</v>
      </c>
      <c r="BK104" s="141">
        <f t="shared" si="9"/>
        <v>0</v>
      </c>
      <c r="BL104" s="18" t="s">
        <v>250</v>
      </c>
      <c r="BM104" s="140" t="s">
        <v>2670</v>
      </c>
    </row>
    <row r="105" spans="2:65" s="1" customFormat="1" ht="16.5" customHeight="1">
      <c r="B105" s="34"/>
      <c r="C105" s="178" t="s">
        <v>8</v>
      </c>
      <c r="D105" s="178" t="s">
        <v>720</v>
      </c>
      <c r="E105" s="179" t="s">
        <v>2671</v>
      </c>
      <c r="F105" s="180" t="s">
        <v>2672</v>
      </c>
      <c r="G105" s="181" t="s">
        <v>381</v>
      </c>
      <c r="H105" s="182">
        <v>1</v>
      </c>
      <c r="I105" s="183"/>
      <c r="J105" s="184">
        <f t="shared" si="0"/>
        <v>0</v>
      </c>
      <c r="K105" s="180" t="s">
        <v>44</v>
      </c>
      <c r="L105" s="185"/>
      <c r="M105" s="186" t="s">
        <v>44</v>
      </c>
      <c r="N105" s="187" t="s">
        <v>53</v>
      </c>
      <c r="P105" s="138">
        <f t="shared" si="1"/>
        <v>0</v>
      </c>
      <c r="Q105" s="138">
        <v>0</v>
      </c>
      <c r="R105" s="138">
        <f t="shared" si="2"/>
        <v>0</v>
      </c>
      <c r="S105" s="138">
        <v>0</v>
      </c>
      <c r="T105" s="139">
        <f t="shared" si="3"/>
        <v>0</v>
      </c>
      <c r="AR105" s="140" t="s">
        <v>361</v>
      </c>
      <c r="AT105" s="140" t="s">
        <v>720</v>
      </c>
      <c r="AU105" s="140" t="s">
        <v>169</v>
      </c>
      <c r="AY105" s="18" t="s">
        <v>146</v>
      </c>
      <c r="BE105" s="141">
        <f t="shared" si="4"/>
        <v>0</v>
      </c>
      <c r="BF105" s="141">
        <f t="shared" si="5"/>
        <v>0</v>
      </c>
      <c r="BG105" s="141">
        <f t="shared" si="6"/>
        <v>0</v>
      </c>
      <c r="BH105" s="141">
        <f t="shared" si="7"/>
        <v>0</v>
      </c>
      <c r="BI105" s="141">
        <f t="shared" si="8"/>
        <v>0</v>
      </c>
      <c r="BJ105" s="18" t="s">
        <v>90</v>
      </c>
      <c r="BK105" s="141">
        <f t="shared" si="9"/>
        <v>0</v>
      </c>
      <c r="BL105" s="18" t="s">
        <v>250</v>
      </c>
      <c r="BM105" s="140" t="s">
        <v>2673</v>
      </c>
    </row>
    <row r="106" spans="2:65" s="1" customFormat="1" ht="16.5" customHeight="1">
      <c r="B106" s="34"/>
      <c r="C106" s="178" t="s">
        <v>233</v>
      </c>
      <c r="D106" s="178" t="s">
        <v>720</v>
      </c>
      <c r="E106" s="179" t="s">
        <v>2674</v>
      </c>
      <c r="F106" s="180" t="s">
        <v>2675</v>
      </c>
      <c r="G106" s="181" t="s">
        <v>381</v>
      </c>
      <c r="H106" s="182">
        <v>15</v>
      </c>
      <c r="I106" s="183"/>
      <c r="J106" s="184">
        <f t="shared" si="0"/>
        <v>0</v>
      </c>
      <c r="K106" s="180" t="s">
        <v>44</v>
      </c>
      <c r="L106" s="185"/>
      <c r="M106" s="186" t="s">
        <v>44</v>
      </c>
      <c r="N106" s="187" t="s">
        <v>53</v>
      </c>
      <c r="P106" s="138">
        <f t="shared" si="1"/>
        <v>0</v>
      </c>
      <c r="Q106" s="138">
        <v>0</v>
      </c>
      <c r="R106" s="138">
        <f t="shared" si="2"/>
        <v>0</v>
      </c>
      <c r="S106" s="138">
        <v>0</v>
      </c>
      <c r="T106" s="139">
        <f t="shared" si="3"/>
        <v>0</v>
      </c>
      <c r="AR106" s="140" t="s">
        <v>361</v>
      </c>
      <c r="AT106" s="140" t="s">
        <v>720</v>
      </c>
      <c r="AU106" s="140" t="s">
        <v>169</v>
      </c>
      <c r="AY106" s="18" t="s">
        <v>146</v>
      </c>
      <c r="BE106" s="141">
        <f t="shared" si="4"/>
        <v>0</v>
      </c>
      <c r="BF106" s="141">
        <f t="shared" si="5"/>
        <v>0</v>
      </c>
      <c r="BG106" s="141">
        <f t="shared" si="6"/>
        <v>0</v>
      </c>
      <c r="BH106" s="141">
        <f t="shared" si="7"/>
        <v>0</v>
      </c>
      <c r="BI106" s="141">
        <f t="shared" si="8"/>
        <v>0</v>
      </c>
      <c r="BJ106" s="18" t="s">
        <v>90</v>
      </c>
      <c r="BK106" s="141">
        <f t="shared" si="9"/>
        <v>0</v>
      </c>
      <c r="BL106" s="18" t="s">
        <v>250</v>
      </c>
      <c r="BM106" s="140" t="s">
        <v>2676</v>
      </c>
    </row>
    <row r="107" spans="2:65" s="1" customFormat="1" ht="16.5" customHeight="1">
      <c r="B107" s="34"/>
      <c r="C107" s="178" t="s">
        <v>238</v>
      </c>
      <c r="D107" s="178" t="s">
        <v>720</v>
      </c>
      <c r="E107" s="179" t="s">
        <v>2677</v>
      </c>
      <c r="F107" s="180" t="s">
        <v>2678</v>
      </c>
      <c r="G107" s="181" t="s">
        <v>381</v>
      </c>
      <c r="H107" s="182">
        <v>5</v>
      </c>
      <c r="I107" s="183"/>
      <c r="J107" s="184">
        <f t="shared" si="0"/>
        <v>0</v>
      </c>
      <c r="K107" s="180" t="s">
        <v>44</v>
      </c>
      <c r="L107" s="185"/>
      <c r="M107" s="186" t="s">
        <v>44</v>
      </c>
      <c r="N107" s="187" t="s">
        <v>53</v>
      </c>
      <c r="P107" s="138">
        <f t="shared" si="1"/>
        <v>0</v>
      </c>
      <c r="Q107" s="138">
        <v>0</v>
      </c>
      <c r="R107" s="138">
        <f t="shared" si="2"/>
        <v>0</v>
      </c>
      <c r="S107" s="138">
        <v>0</v>
      </c>
      <c r="T107" s="139">
        <f t="shared" si="3"/>
        <v>0</v>
      </c>
      <c r="AR107" s="140" t="s">
        <v>361</v>
      </c>
      <c r="AT107" s="140" t="s">
        <v>720</v>
      </c>
      <c r="AU107" s="140" t="s">
        <v>169</v>
      </c>
      <c r="AY107" s="18" t="s">
        <v>146</v>
      </c>
      <c r="BE107" s="141">
        <f t="shared" si="4"/>
        <v>0</v>
      </c>
      <c r="BF107" s="141">
        <f t="shared" si="5"/>
        <v>0</v>
      </c>
      <c r="BG107" s="141">
        <f t="shared" si="6"/>
        <v>0</v>
      </c>
      <c r="BH107" s="141">
        <f t="shared" si="7"/>
        <v>0</v>
      </c>
      <c r="BI107" s="141">
        <f t="shared" si="8"/>
        <v>0</v>
      </c>
      <c r="BJ107" s="18" t="s">
        <v>90</v>
      </c>
      <c r="BK107" s="141">
        <f t="shared" si="9"/>
        <v>0</v>
      </c>
      <c r="BL107" s="18" t="s">
        <v>250</v>
      </c>
      <c r="BM107" s="140" t="s">
        <v>2679</v>
      </c>
    </row>
    <row r="108" spans="2:65" s="1" customFormat="1" ht="16.5" customHeight="1">
      <c r="B108" s="34"/>
      <c r="C108" s="178" t="s">
        <v>244</v>
      </c>
      <c r="D108" s="178" t="s">
        <v>720</v>
      </c>
      <c r="E108" s="179" t="s">
        <v>2680</v>
      </c>
      <c r="F108" s="180" t="s">
        <v>2681</v>
      </c>
      <c r="G108" s="181" t="s">
        <v>381</v>
      </c>
      <c r="H108" s="182">
        <v>3</v>
      </c>
      <c r="I108" s="183"/>
      <c r="J108" s="184">
        <f t="shared" si="0"/>
        <v>0</v>
      </c>
      <c r="K108" s="180" t="s">
        <v>44</v>
      </c>
      <c r="L108" s="185"/>
      <c r="M108" s="186" t="s">
        <v>44</v>
      </c>
      <c r="N108" s="187" t="s">
        <v>53</v>
      </c>
      <c r="P108" s="138">
        <f t="shared" si="1"/>
        <v>0</v>
      </c>
      <c r="Q108" s="138">
        <v>0</v>
      </c>
      <c r="R108" s="138">
        <f t="shared" si="2"/>
        <v>0</v>
      </c>
      <c r="S108" s="138">
        <v>0</v>
      </c>
      <c r="T108" s="139">
        <f t="shared" si="3"/>
        <v>0</v>
      </c>
      <c r="AR108" s="140" t="s">
        <v>361</v>
      </c>
      <c r="AT108" s="140" t="s">
        <v>720</v>
      </c>
      <c r="AU108" s="140" t="s">
        <v>169</v>
      </c>
      <c r="AY108" s="18" t="s">
        <v>146</v>
      </c>
      <c r="BE108" s="141">
        <f t="shared" si="4"/>
        <v>0</v>
      </c>
      <c r="BF108" s="141">
        <f t="shared" si="5"/>
        <v>0</v>
      </c>
      <c r="BG108" s="141">
        <f t="shared" si="6"/>
        <v>0</v>
      </c>
      <c r="BH108" s="141">
        <f t="shared" si="7"/>
        <v>0</v>
      </c>
      <c r="BI108" s="141">
        <f t="shared" si="8"/>
        <v>0</v>
      </c>
      <c r="BJ108" s="18" t="s">
        <v>90</v>
      </c>
      <c r="BK108" s="141">
        <f t="shared" si="9"/>
        <v>0</v>
      </c>
      <c r="BL108" s="18" t="s">
        <v>250</v>
      </c>
      <c r="BM108" s="140" t="s">
        <v>2682</v>
      </c>
    </row>
    <row r="109" spans="2:65" s="1" customFormat="1" ht="16.5" customHeight="1">
      <c r="B109" s="34"/>
      <c r="C109" s="178" t="s">
        <v>250</v>
      </c>
      <c r="D109" s="178" t="s">
        <v>720</v>
      </c>
      <c r="E109" s="179" t="s">
        <v>2683</v>
      </c>
      <c r="F109" s="180" t="s">
        <v>2684</v>
      </c>
      <c r="G109" s="181" t="s">
        <v>381</v>
      </c>
      <c r="H109" s="182">
        <v>5</v>
      </c>
      <c r="I109" s="183"/>
      <c r="J109" s="184">
        <f t="shared" si="0"/>
        <v>0</v>
      </c>
      <c r="K109" s="180" t="s">
        <v>44</v>
      </c>
      <c r="L109" s="185"/>
      <c r="M109" s="186" t="s">
        <v>44</v>
      </c>
      <c r="N109" s="187" t="s">
        <v>53</v>
      </c>
      <c r="P109" s="138">
        <f t="shared" si="1"/>
        <v>0</v>
      </c>
      <c r="Q109" s="138">
        <v>0</v>
      </c>
      <c r="R109" s="138">
        <f t="shared" si="2"/>
        <v>0</v>
      </c>
      <c r="S109" s="138">
        <v>0</v>
      </c>
      <c r="T109" s="139">
        <f t="shared" si="3"/>
        <v>0</v>
      </c>
      <c r="AR109" s="140" t="s">
        <v>361</v>
      </c>
      <c r="AT109" s="140" t="s">
        <v>720</v>
      </c>
      <c r="AU109" s="140" t="s">
        <v>169</v>
      </c>
      <c r="AY109" s="18" t="s">
        <v>146</v>
      </c>
      <c r="BE109" s="141">
        <f t="shared" si="4"/>
        <v>0</v>
      </c>
      <c r="BF109" s="141">
        <f t="shared" si="5"/>
        <v>0</v>
      </c>
      <c r="BG109" s="141">
        <f t="shared" si="6"/>
        <v>0</v>
      </c>
      <c r="BH109" s="141">
        <f t="shared" si="7"/>
        <v>0</v>
      </c>
      <c r="BI109" s="141">
        <f t="shared" si="8"/>
        <v>0</v>
      </c>
      <c r="BJ109" s="18" t="s">
        <v>90</v>
      </c>
      <c r="BK109" s="141">
        <f t="shared" si="9"/>
        <v>0</v>
      </c>
      <c r="BL109" s="18" t="s">
        <v>250</v>
      </c>
      <c r="BM109" s="140" t="s">
        <v>2685</v>
      </c>
    </row>
    <row r="110" spans="2:65" s="1" customFormat="1" ht="16.5" customHeight="1">
      <c r="B110" s="34"/>
      <c r="C110" s="178" t="s">
        <v>257</v>
      </c>
      <c r="D110" s="178" t="s">
        <v>720</v>
      </c>
      <c r="E110" s="179" t="s">
        <v>2686</v>
      </c>
      <c r="F110" s="180" t="s">
        <v>2687</v>
      </c>
      <c r="G110" s="181" t="s">
        <v>192</v>
      </c>
      <c r="H110" s="182">
        <v>3</v>
      </c>
      <c r="I110" s="183"/>
      <c r="J110" s="184">
        <f t="shared" si="0"/>
        <v>0</v>
      </c>
      <c r="K110" s="180" t="s">
        <v>44</v>
      </c>
      <c r="L110" s="185"/>
      <c r="M110" s="186" t="s">
        <v>44</v>
      </c>
      <c r="N110" s="187" t="s">
        <v>53</v>
      </c>
      <c r="P110" s="138">
        <f t="shared" si="1"/>
        <v>0</v>
      </c>
      <c r="Q110" s="138">
        <v>0</v>
      </c>
      <c r="R110" s="138">
        <f t="shared" si="2"/>
        <v>0</v>
      </c>
      <c r="S110" s="138">
        <v>0</v>
      </c>
      <c r="T110" s="139">
        <f t="shared" si="3"/>
        <v>0</v>
      </c>
      <c r="AR110" s="140" t="s">
        <v>361</v>
      </c>
      <c r="AT110" s="140" t="s">
        <v>720</v>
      </c>
      <c r="AU110" s="140" t="s">
        <v>169</v>
      </c>
      <c r="AY110" s="18" t="s">
        <v>146</v>
      </c>
      <c r="BE110" s="141">
        <f t="shared" si="4"/>
        <v>0</v>
      </c>
      <c r="BF110" s="141">
        <f t="shared" si="5"/>
        <v>0</v>
      </c>
      <c r="BG110" s="141">
        <f t="shared" si="6"/>
        <v>0</v>
      </c>
      <c r="BH110" s="141">
        <f t="shared" si="7"/>
        <v>0</v>
      </c>
      <c r="BI110" s="141">
        <f t="shared" si="8"/>
        <v>0</v>
      </c>
      <c r="BJ110" s="18" t="s">
        <v>90</v>
      </c>
      <c r="BK110" s="141">
        <f t="shared" si="9"/>
        <v>0</v>
      </c>
      <c r="BL110" s="18" t="s">
        <v>250</v>
      </c>
      <c r="BM110" s="140" t="s">
        <v>2688</v>
      </c>
    </row>
    <row r="111" spans="2:65" s="1" customFormat="1" ht="16.5" customHeight="1">
      <c r="B111" s="34"/>
      <c r="C111" s="178" t="s">
        <v>263</v>
      </c>
      <c r="D111" s="178" t="s">
        <v>720</v>
      </c>
      <c r="E111" s="179" t="s">
        <v>2689</v>
      </c>
      <c r="F111" s="180" t="s">
        <v>2690</v>
      </c>
      <c r="G111" s="181" t="s">
        <v>381</v>
      </c>
      <c r="H111" s="182">
        <v>3</v>
      </c>
      <c r="I111" s="183"/>
      <c r="J111" s="184">
        <f t="shared" si="0"/>
        <v>0</v>
      </c>
      <c r="K111" s="180" t="s">
        <v>44</v>
      </c>
      <c r="L111" s="185"/>
      <c r="M111" s="186" t="s">
        <v>44</v>
      </c>
      <c r="N111" s="187" t="s">
        <v>53</v>
      </c>
      <c r="P111" s="138">
        <f t="shared" si="1"/>
        <v>0</v>
      </c>
      <c r="Q111" s="138">
        <v>0</v>
      </c>
      <c r="R111" s="138">
        <f t="shared" si="2"/>
        <v>0</v>
      </c>
      <c r="S111" s="138">
        <v>0</v>
      </c>
      <c r="T111" s="139">
        <f t="shared" si="3"/>
        <v>0</v>
      </c>
      <c r="AR111" s="140" t="s">
        <v>361</v>
      </c>
      <c r="AT111" s="140" t="s">
        <v>720</v>
      </c>
      <c r="AU111" s="140" t="s">
        <v>169</v>
      </c>
      <c r="AY111" s="18" t="s">
        <v>146</v>
      </c>
      <c r="BE111" s="141">
        <f t="shared" si="4"/>
        <v>0</v>
      </c>
      <c r="BF111" s="141">
        <f t="shared" si="5"/>
        <v>0</v>
      </c>
      <c r="BG111" s="141">
        <f t="shared" si="6"/>
        <v>0</v>
      </c>
      <c r="BH111" s="141">
        <f t="shared" si="7"/>
        <v>0</v>
      </c>
      <c r="BI111" s="141">
        <f t="shared" si="8"/>
        <v>0</v>
      </c>
      <c r="BJ111" s="18" t="s">
        <v>90</v>
      </c>
      <c r="BK111" s="141">
        <f t="shared" si="9"/>
        <v>0</v>
      </c>
      <c r="BL111" s="18" t="s">
        <v>250</v>
      </c>
      <c r="BM111" s="140" t="s">
        <v>2691</v>
      </c>
    </row>
    <row r="112" spans="2:65" s="1" customFormat="1" ht="16.5" customHeight="1">
      <c r="B112" s="34"/>
      <c r="C112" s="178" t="s">
        <v>270</v>
      </c>
      <c r="D112" s="178" t="s">
        <v>720</v>
      </c>
      <c r="E112" s="179" t="s">
        <v>2692</v>
      </c>
      <c r="F112" s="180" t="s">
        <v>2693</v>
      </c>
      <c r="G112" s="181" t="s">
        <v>381</v>
      </c>
      <c r="H112" s="182">
        <v>10</v>
      </c>
      <c r="I112" s="183"/>
      <c r="J112" s="184">
        <f t="shared" si="0"/>
        <v>0</v>
      </c>
      <c r="K112" s="180" t="s">
        <v>44</v>
      </c>
      <c r="L112" s="185"/>
      <c r="M112" s="186" t="s">
        <v>44</v>
      </c>
      <c r="N112" s="187" t="s">
        <v>53</v>
      </c>
      <c r="P112" s="138">
        <f t="shared" si="1"/>
        <v>0</v>
      </c>
      <c r="Q112" s="138">
        <v>0</v>
      </c>
      <c r="R112" s="138">
        <f t="shared" si="2"/>
        <v>0</v>
      </c>
      <c r="S112" s="138">
        <v>0</v>
      </c>
      <c r="T112" s="139">
        <f t="shared" si="3"/>
        <v>0</v>
      </c>
      <c r="AR112" s="140" t="s">
        <v>361</v>
      </c>
      <c r="AT112" s="140" t="s">
        <v>720</v>
      </c>
      <c r="AU112" s="140" t="s">
        <v>169</v>
      </c>
      <c r="AY112" s="18" t="s">
        <v>146</v>
      </c>
      <c r="BE112" s="141">
        <f t="shared" si="4"/>
        <v>0</v>
      </c>
      <c r="BF112" s="141">
        <f t="shared" si="5"/>
        <v>0</v>
      </c>
      <c r="BG112" s="141">
        <f t="shared" si="6"/>
        <v>0</v>
      </c>
      <c r="BH112" s="141">
        <f t="shared" si="7"/>
        <v>0</v>
      </c>
      <c r="BI112" s="141">
        <f t="shared" si="8"/>
        <v>0</v>
      </c>
      <c r="BJ112" s="18" t="s">
        <v>90</v>
      </c>
      <c r="BK112" s="141">
        <f t="shared" si="9"/>
        <v>0</v>
      </c>
      <c r="BL112" s="18" t="s">
        <v>250</v>
      </c>
      <c r="BM112" s="140" t="s">
        <v>2694</v>
      </c>
    </row>
    <row r="113" spans="2:65" s="1" customFormat="1" ht="16.5" customHeight="1">
      <c r="B113" s="34"/>
      <c r="C113" s="129" t="s">
        <v>282</v>
      </c>
      <c r="D113" s="129" t="s">
        <v>148</v>
      </c>
      <c r="E113" s="130" t="s">
        <v>2695</v>
      </c>
      <c r="F113" s="131" t="s">
        <v>2696</v>
      </c>
      <c r="G113" s="132" t="s">
        <v>826</v>
      </c>
      <c r="H113" s="133">
        <v>1</v>
      </c>
      <c r="I113" s="134"/>
      <c r="J113" s="135">
        <f t="shared" si="0"/>
        <v>0</v>
      </c>
      <c r="K113" s="131" t="s">
        <v>44</v>
      </c>
      <c r="L113" s="34"/>
      <c r="M113" s="136" t="s">
        <v>44</v>
      </c>
      <c r="N113" s="137" t="s">
        <v>53</v>
      </c>
      <c r="P113" s="138">
        <f t="shared" si="1"/>
        <v>0</v>
      </c>
      <c r="Q113" s="138">
        <v>0</v>
      </c>
      <c r="R113" s="138">
        <f t="shared" si="2"/>
        <v>0</v>
      </c>
      <c r="S113" s="138">
        <v>0</v>
      </c>
      <c r="T113" s="139">
        <f t="shared" si="3"/>
        <v>0</v>
      </c>
      <c r="AR113" s="140" t="s">
        <v>250</v>
      </c>
      <c r="AT113" s="140" t="s">
        <v>148</v>
      </c>
      <c r="AU113" s="140" t="s">
        <v>169</v>
      </c>
      <c r="AY113" s="18" t="s">
        <v>146</v>
      </c>
      <c r="BE113" s="141">
        <f t="shared" si="4"/>
        <v>0</v>
      </c>
      <c r="BF113" s="141">
        <f t="shared" si="5"/>
        <v>0</v>
      </c>
      <c r="BG113" s="141">
        <f t="shared" si="6"/>
        <v>0</v>
      </c>
      <c r="BH113" s="141">
        <f t="shared" si="7"/>
        <v>0</v>
      </c>
      <c r="BI113" s="141">
        <f t="shared" si="8"/>
        <v>0</v>
      </c>
      <c r="BJ113" s="18" t="s">
        <v>90</v>
      </c>
      <c r="BK113" s="141">
        <f t="shared" si="9"/>
        <v>0</v>
      </c>
      <c r="BL113" s="18" t="s">
        <v>250</v>
      </c>
      <c r="BM113" s="140" t="s">
        <v>2697</v>
      </c>
    </row>
    <row r="114" spans="2:65" s="1" customFormat="1" ht="16.5" customHeight="1">
      <c r="B114" s="34"/>
      <c r="C114" s="178" t="s">
        <v>7</v>
      </c>
      <c r="D114" s="178" t="s">
        <v>720</v>
      </c>
      <c r="E114" s="179" t="s">
        <v>2698</v>
      </c>
      <c r="F114" s="180" t="s">
        <v>2640</v>
      </c>
      <c r="G114" s="181" t="s">
        <v>826</v>
      </c>
      <c r="H114" s="182">
        <v>1</v>
      </c>
      <c r="I114" s="183"/>
      <c r="J114" s="184">
        <f t="shared" si="0"/>
        <v>0</v>
      </c>
      <c r="K114" s="180" t="s">
        <v>44</v>
      </c>
      <c r="L114" s="185"/>
      <c r="M114" s="186" t="s">
        <v>44</v>
      </c>
      <c r="N114" s="187" t="s">
        <v>53</v>
      </c>
      <c r="P114" s="138">
        <f t="shared" si="1"/>
        <v>0</v>
      </c>
      <c r="Q114" s="138">
        <v>0</v>
      </c>
      <c r="R114" s="138">
        <f t="shared" si="2"/>
        <v>0</v>
      </c>
      <c r="S114" s="138">
        <v>0</v>
      </c>
      <c r="T114" s="139">
        <f t="shared" si="3"/>
        <v>0</v>
      </c>
      <c r="AR114" s="140" t="s">
        <v>361</v>
      </c>
      <c r="AT114" s="140" t="s">
        <v>720</v>
      </c>
      <c r="AU114" s="140" t="s">
        <v>169</v>
      </c>
      <c r="AY114" s="18" t="s">
        <v>146</v>
      </c>
      <c r="BE114" s="141">
        <f t="shared" si="4"/>
        <v>0</v>
      </c>
      <c r="BF114" s="141">
        <f t="shared" si="5"/>
        <v>0</v>
      </c>
      <c r="BG114" s="141">
        <f t="shared" si="6"/>
        <v>0</v>
      </c>
      <c r="BH114" s="141">
        <f t="shared" si="7"/>
        <v>0</v>
      </c>
      <c r="BI114" s="141">
        <f t="shared" si="8"/>
        <v>0</v>
      </c>
      <c r="BJ114" s="18" t="s">
        <v>90</v>
      </c>
      <c r="BK114" s="141">
        <f t="shared" si="9"/>
        <v>0</v>
      </c>
      <c r="BL114" s="18" t="s">
        <v>250</v>
      </c>
      <c r="BM114" s="140" t="s">
        <v>2699</v>
      </c>
    </row>
    <row r="115" spans="2:65" s="11" customFormat="1" ht="20.85" customHeight="1">
      <c r="B115" s="117"/>
      <c r="D115" s="118" t="s">
        <v>81</v>
      </c>
      <c r="E115" s="127" t="s">
        <v>2700</v>
      </c>
      <c r="F115" s="127" t="s">
        <v>2701</v>
      </c>
      <c r="I115" s="120"/>
      <c r="J115" s="128">
        <f>BK115</f>
        <v>0</v>
      </c>
      <c r="L115" s="117"/>
      <c r="M115" s="122"/>
      <c r="P115" s="123">
        <f>SUM(P116:P117)</f>
        <v>0</v>
      </c>
      <c r="R115" s="123">
        <f>SUM(R116:R117)</f>
        <v>0</v>
      </c>
      <c r="T115" s="124">
        <f>SUM(T116:T117)</f>
        <v>0</v>
      </c>
      <c r="AR115" s="118" t="s">
        <v>92</v>
      </c>
      <c r="AT115" s="125" t="s">
        <v>81</v>
      </c>
      <c r="AU115" s="125" t="s">
        <v>92</v>
      </c>
      <c r="AY115" s="118" t="s">
        <v>146</v>
      </c>
      <c r="BK115" s="126">
        <f>SUM(BK116:BK117)</f>
        <v>0</v>
      </c>
    </row>
    <row r="116" spans="2:65" s="1" customFormat="1" ht="16.5" customHeight="1">
      <c r="B116" s="34"/>
      <c r="C116" s="129" t="s">
        <v>298</v>
      </c>
      <c r="D116" s="129" t="s">
        <v>148</v>
      </c>
      <c r="E116" s="130" t="s">
        <v>2702</v>
      </c>
      <c r="F116" s="131" t="s">
        <v>2701</v>
      </c>
      <c r="G116" s="132" t="s">
        <v>826</v>
      </c>
      <c r="H116" s="133">
        <v>1</v>
      </c>
      <c r="I116" s="134"/>
      <c r="J116" s="135">
        <f>ROUND(I116*H116,2)</f>
        <v>0</v>
      </c>
      <c r="K116" s="131" t="s">
        <v>44</v>
      </c>
      <c r="L116" s="34"/>
      <c r="M116" s="136" t="s">
        <v>44</v>
      </c>
      <c r="N116" s="137" t="s">
        <v>53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250</v>
      </c>
      <c r="AT116" s="140" t="s">
        <v>148</v>
      </c>
      <c r="AU116" s="140" t="s">
        <v>169</v>
      </c>
      <c r="AY116" s="18" t="s">
        <v>146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90</v>
      </c>
      <c r="BK116" s="141">
        <f>ROUND(I116*H116,2)</f>
        <v>0</v>
      </c>
      <c r="BL116" s="18" t="s">
        <v>250</v>
      </c>
      <c r="BM116" s="140" t="s">
        <v>2703</v>
      </c>
    </row>
    <row r="117" spans="2:65" s="1" customFormat="1" ht="16.5" customHeight="1">
      <c r="B117" s="34"/>
      <c r="C117" s="178" t="s">
        <v>303</v>
      </c>
      <c r="D117" s="178" t="s">
        <v>720</v>
      </c>
      <c r="E117" s="179" t="s">
        <v>2704</v>
      </c>
      <c r="F117" s="180" t="s">
        <v>2640</v>
      </c>
      <c r="G117" s="181" t="s">
        <v>826</v>
      </c>
      <c r="H117" s="182">
        <v>1</v>
      </c>
      <c r="I117" s="183"/>
      <c r="J117" s="184">
        <f>ROUND(I117*H117,2)</f>
        <v>0</v>
      </c>
      <c r="K117" s="180" t="s">
        <v>44</v>
      </c>
      <c r="L117" s="185"/>
      <c r="M117" s="186" t="s">
        <v>44</v>
      </c>
      <c r="N117" s="187" t="s">
        <v>53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361</v>
      </c>
      <c r="AT117" s="140" t="s">
        <v>720</v>
      </c>
      <c r="AU117" s="140" t="s">
        <v>169</v>
      </c>
      <c r="AY117" s="18" t="s">
        <v>146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90</v>
      </c>
      <c r="BK117" s="141">
        <f>ROUND(I117*H117,2)</f>
        <v>0</v>
      </c>
      <c r="BL117" s="18" t="s">
        <v>250</v>
      </c>
      <c r="BM117" s="140" t="s">
        <v>2705</v>
      </c>
    </row>
    <row r="118" spans="2:65" s="11" customFormat="1" ht="20.85" customHeight="1">
      <c r="B118" s="117"/>
      <c r="D118" s="118" t="s">
        <v>81</v>
      </c>
      <c r="E118" s="127" t="s">
        <v>2706</v>
      </c>
      <c r="F118" s="127" t="s">
        <v>2707</v>
      </c>
      <c r="I118" s="120"/>
      <c r="J118" s="128">
        <f>BK118</f>
        <v>0</v>
      </c>
      <c r="L118" s="117"/>
      <c r="M118" s="122"/>
      <c r="P118" s="123">
        <f>SUM(P119:P120)</f>
        <v>0</v>
      </c>
      <c r="R118" s="123">
        <f>SUM(R119:R120)</f>
        <v>0</v>
      </c>
      <c r="T118" s="124">
        <f>SUM(T119:T120)</f>
        <v>0</v>
      </c>
      <c r="AR118" s="118" t="s">
        <v>92</v>
      </c>
      <c r="AT118" s="125" t="s">
        <v>81</v>
      </c>
      <c r="AU118" s="125" t="s">
        <v>92</v>
      </c>
      <c r="AY118" s="118" t="s">
        <v>146</v>
      </c>
      <c r="BK118" s="126">
        <f>SUM(BK119:BK120)</f>
        <v>0</v>
      </c>
    </row>
    <row r="119" spans="2:65" s="1" customFormat="1" ht="16.5" customHeight="1">
      <c r="B119" s="34"/>
      <c r="C119" s="129" t="s">
        <v>310</v>
      </c>
      <c r="D119" s="129" t="s">
        <v>148</v>
      </c>
      <c r="E119" s="130" t="s">
        <v>2708</v>
      </c>
      <c r="F119" s="131" t="s">
        <v>2709</v>
      </c>
      <c r="G119" s="132" t="s">
        <v>826</v>
      </c>
      <c r="H119" s="133">
        <v>1</v>
      </c>
      <c r="I119" s="134"/>
      <c r="J119" s="135">
        <f>ROUND(I119*H119,2)</f>
        <v>0</v>
      </c>
      <c r="K119" s="131" t="s">
        <v>44</v>
      </c>
      <c r="L119" s="34"/>
      <c r="M119" s="136" t="s">
        <v>44</v>
      </c>
      <c r="N119" s="137" t="s">
        <v>53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250</v>
      </c>
      <c r="AT119" s="140" t="s">
        <v>148</v>
      </c>
      <c r="AU119" s="140" t="s">
        <v>169</v>
      </c>
      <c r="AY119" s="18" t="s">
        <v>146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90</v>
      </c>
      <c r="BK119" s="141">
        <f>ROUND(I119*H119,2)</f>
        <v>0</v>
      </c>
      <c r="BL119" s="18" t="s">
        <v>250</v>
      </c>
      <c r="BM119" s="140" t="s">
        <v>2710</v>
      </c>
    </row>
    <row r="120" spans="2:65" s="1" customFormat="1" ht="16.5" customHeight="1">
      <c r="B120" s="34"/>
      <c r="C120" s="178" t="s">
        <v>315</v>
      </c>
      <c r="D120" s="178" t="s">
        <v>720</v>
      </c>
      <c r="E120" s="179" t="s">
        <v>2711</v>
      </c>
      <c r="F120" s="180" t="s">
        <v>2640</v>
      </c>
      <c r="G120" s="181" t="s">
        <v>826</v>
      </c>
      <c r="H120" s="182">
        <v>1</v>
      </c>
      <c r="I120" s="183"/>
      <c r="J120" s="184">
        <f>ROUND(I120*H120,2)</f>
        <v>0</v>
      </c>
      <c r="K120" s="180" t="s">
        <v>44</v>
      </c>
      <c r="L120" s="185"/>
      <c r="M120" s="186" t="s">
        <v>44</v>
      </c>
      <c r="N120" s="187" t="s">
        <v>53</v>
      </c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40" t="s">
        <v>361</v>
      </c>
      <c r="AT120" s="140" t="s">
        <v>720</v>
      </c>
      <c r="AU120" s="140" t="s">
        <v>169</v>
      </c>
      <c r="AY120" s="18" t="s">
        <v>146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90</v>
      </c>
      <c r="BK120" s="141">
        <f>ROUND(I120*H120,2)</f>
        <v>0</v>
      </c>
      <c r="BL120" s="18" t="s">
        <v>250</v>
      </c>
      <c r="BM120" s="140" t="s">
        <v>2712</v>
      </c>
    </row>
    <row r="121" spans="2:65" s="11" customFormat="1" ht="20.85" customHeight="1">
      <c r="B121" s="117"/>
      <c r="D121" s="118" t="s">
        <v>81</v>
      </c>
      <c r="E121" s="127" t="s">
        <v>2713</v>
      </c>
      <c r="F121" s="127" t="s">
        <v>2714</v>
      </c>
      <c r="I121" s="120"/>
      <c r="J121" s="128">
        <f>BK121</f>
        <v>0</v>
      </c>
      <c r="L121" s="117"/>
      <c r="M121" s="122"/>
      <c r="P121" s="123">
        <f>SUM(P122:P152)</f>
        <v>0</v>
      </c>
      <c r="R121" s="123">
        <f>SUM(R122:R152)</f>
        <v>0</v>
      </c>
      <c r="T121" s="124">
        <f>SUM(T122:T152)</f>
        <v>0</v>
      </c>
      <c r="AR121" s="118" t="s">
        <v>92</v>
      </c>
      <c r="AT121" s="125" t="s">
        <v>81</v>
      </c>
      <c r="AU121" s="125" t="s">
        <v>92</v>
      </c>
      <c r="AY121" s="118" t="s">
        <v>146</v>
      </c>
      <c r="BK121" s="126">
        <f>SUM(BK122:BK152)</f>
        <v>0</v>
      </c>
    </row>
    <row r="122" spans="2:65" s="1" customFormat="1" ht="16.5" customHeight="1">
      <c r="B122" s="34"/>
      <c r="C122" s="129" t="s">
        <v>320</v>
      </c>
      <c r="D122" s="129" t="s">
        <v>148</v>
      </c>
      <c r="E122" s="130" t="s">
        <v>2715</v>
      </c>
      <c r="F122" s="131" t="s">
        <v>2716</v>
      </c>
      <c r="G122" s="132" t="s">
        <v>826</v>
      </c>
      <c r="H122" s="133">
        <v>1</v>
      </c>
      <c r="I122" s="134"/>
      <c r="J122" s="135">
        <f>ROUND(I122*H122,2)</f>
        <v>0</v>
      </c>
      <c r="K122" s="131" t="s">
        <v>44</v>
      </c>
      <c r="L122" s="34"/>
      <c r="M122" s="136" t="s">
        <v>44</v>
      </c>
      <c r="N122" s="137" t="s">
        <v>53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250</v>
      </c>
      <c r="AT122" s="140" t="s">
        <v>148</v>
      </c>
      <c r="AU122" s="140" t="s">
        <v>169</v>
      </c>
      <c r="AY122" s="18" t="s">
        <v>146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90</v>
      </c>
      <c r="BK122" s="141">
        <f>ROUND(I122*H122,2)</f>
        <v>0</v>
      </c>
      <c r="BL122" s="18" t="s">
        <v>250</v>
      </c>
      <c r="BM122" s="140" t="s">
        <v>2717</v>
      </c>
    </row>
    <row r="123" spans="2:65" s="1" customFormat="1" ht="19.5">
      <c r="B123" s="34"/>
      <c r="D123" s="146" t="s">
        <v>157</v>
      </c>
      <c r="F123" s="147" t="s">
        <v>2718</v>
      </c>
      <c r="I123" s="144"/>
      <c r="L123" s="34"/>
      <c r="M123" s="145"/>
      <c r="T123" s="55"/>
      <c r="AT123" s="18" t="s">
        <v>157</v>
      </c>
      <c r="AU123" s="18" t="s">
        <v>169</v>
      </c>
    </row>
    <row r="124" spans="2:65" s="1" customFormat="1" ht="16.5" customHeight="1">
      <c r="B124" s="34"/>
      <c r="C124" s="178" t="s">
        <v>327</v>
      </c>
      <c r="D124" s="178" t="s">
        <v>720</v>
      </c>
      <c r="E124" s="179" t="s">
        <v>2719</v>
      </c>
      <c r="F124" s="180" t="s">
        <v>2720</v>
      </c>
      <c r="G124" s="181" t="s">
        <v>381</v>
      </c>
      <c r="H124" s="182">
        <v>1</v>
      </c>
      <c r="I124" s="183"/>
      <c r="J124" s="184">
        <f t="shared" ref="J124:J152" si="10">ROUND(I124*H124,2)</f>
        <v>0</v>
      </c>
      <c r="K124" s="180" t="s">
        <v>44</v>
      </c>
      <c r="L124" s="185"/>
      <c r="M124" s="186" t="s">
        <v>44</v>
      </c>
      <c r="N124" s="187" t="s">
        <v>53</v>
      </c>
      <c r="P124" s="138">
        <f t="shared" ref="P124:P152" si="11">O124*H124</f>
        <v>0</v>
      </c>
      <c r="Q124" s="138">
        <v>0</v>
      </c>
      <c r="R124" s="138">
        <f t="shared" ref="R124:R152" si="12">Q124*H124</f>
        <v>0</v>
      </c>
      <c r="S124" s="138">
        <v>0</v>
      </c>
      <c r="T124" s="139">
        <f t="shared" ref="T124:T152" si="13">S124*H124</f>
        <v>0</v>
      </c>
      <c r="AR124" s="140" t="s">
        <v>361</v>
      </c>
      <c r="AT124" s="140" t="s">
        <v>720</v>
      </c>
      <c r="AU124" s="140" t="s">
        <v>169</v>
      </c>
      <c r="AY124" s="18" t="s">
        <v>146</v>
      </c>
      <c r="BE124" s="141">
        <f t="shared" ref="BE124:BE152" si="14">IF(N124="základní",J124,0)</f>
        <v>0</v>
      </c>
      <c r="BF124" s="141">
        <f t="shared" ref="BF124:BF152" si="15">IF(N124="snížená",J124,0)</f>
        <v>0</v>
      </c>
      <c r="BG124" s="141">
        <f t="shared" ref="BG124:BG152" si="16">IF(N124="zákl. přenesená",J124,0)</f>
        <v>0</v>
      </c>
      <c r="BH124" s="141">
        <f t="shared" ref="BH124:BH152" si="17">IF(N124="sníž. přenesená",J124,0)</f>
        <v>0</v>
      </c>
      <c r="BI124" s="141">
        <f t="shared" ref="BI124:BI152" si="18">IF(N124="nulová",J124,0)</f>
        <v>0</v>
      </c>
      <c r="BJ124" s="18" t="s">
        <v>90</v>
      </c>
      <c r="BK124" s="141">
        <f t="shared" ref="BK124:BK152" si="19">ROUND(I124*H124,2)</f>
        <v>0</v>
      </c>
      <c r="BL124" s="18" t="s">
        <v>250</v>
      </c>
      <c r="BM124" s="140" t="s">
        <v>2721</v>
      </c>
    </row>
    <row r="125" spans="2:65" s="1" customFormat="1" ht="16.5" customHeight="1">
      <c r="B125" s="34"/>
      <c r="C125" s="178" t="s">
        <v>336</v>
      </c>
      <c r="D125" s="178" t="s">
        <v>720</v>
      </c>
      <c r="E125" s="179" t="s">
        <v>2722</v>
      </c>
      <c r="F125" s="180" t="s">
        <v>2723</v>
      </c>
      <c r="G125" s="181" t="s">
        <v>381</v>
      </c>
      <c r="H125" s="182">
        <v>5</v>
      </c>
      <c r="I125" s="183"/>
      <c r="J125" s="184">
        <f t="shared" si="10"/>
        <v>0</v>
      </c>
      <c r="K125" s="180" t="s">
        <v>44</v>
      </c>
      <c r="L125" s="185"/>
      <c r="M125" s="186" t="s">
        <v>44</v>
      </c>
      <c r="N125" s="187" t="s">
        <v>53</v>
      </c>
      <c r="P125" s="138">
        <f t="shared" si="11"/>
        <v>0</v>
      </c>
      <c r="Q125" s="138">
        <v>0</v>
      </c>
      <c r="R125" s="138">
        <f t="shared" si="12"/>
        <v>0</v>
      </c>
      <c r="S125" s="138">
        <v>0</v>
      </c>
      <c r="T125" s="139">
        <f t="shared" si="13"/>
        <v>0</v>
      </c>
      <c r="AR125" s="140" t="s">
        <v>361</v>
      </c>
      <c r="AT125" s="140" t="s">
        <v>720</v>
      </c>
      <c r="AU125" s="140" t="s">
        <v>169</v>
      </c>
      <c r="AY125" s="18" t="s">
        <v>146</v>
      </c>
      <c r="BE125" s="141">
        <f t="shared" si="14"/>
        <v>0</v>
      </c>
      <c r="BF125" s="141">
        <f t="shared" si="15"/>
        <v>0</v>
      </c>
      <c r="BG125" s="141">
        <f t="shared" si="16"/>
        <v>0</v>
      </c>
      <c r="BH125" s="141">
        <f t="shared" si="17"/>
        <v>0</v>
      </c>
      <c r="BI125" s="141">
        <f t="shared" si="18"/>
        <v>0</v>
      </c>
      <c r="BJ125" s="18" t="s">
        <v>90</v>
      </c>
      <c r="BK125" s="141">
        <f t="shared" si="19"/>
        <v>0</v>
      </c>
      <c r="BL125" s="18" t="s">
        <v>250</v>
      </c>
      <c r="BM125" s="140" t="s">
        <v>2724</v>
      </c>
    </row>
    <row r="126" spans="2:65" s="1" customFormat="1" ht="16.5" customHeight="1">
      <c r="B126" s="34"/>
      <c r="C126" s="178" t="s">
        <v>345</v>
      </c>
      <c r="D126" s="178" t="s">
        <v>720</v>
      </c>
      <c r="E126" s="179" t="s">
        <v>2725</v>
      </c>
      <c r="F126" s="180" t="s">
        <v>2726</v>
      </c>
      <c r="G126" s="181" t="s">
        <v>381</v>
      </c>
      <c r="H126" s="182">
        <v>6</v>
      </c>
      <c r="I126" s="183"/>
      <c r="J126" s="184">
        <f t="shared" si="10"/>
        <v>0</v>
      </c>
      <c r="K126" s="180" t="s">
        <v>44</v>
      </c>
      <c r="L126" s="185"/>
      <c r="M126" s="186" t="s">
        <v>44</v>
      </c>
      <c r="N126" s="187" t="s">
        <v>53</v>
      </c>
      <c r="P126" s="138">
        <f t="shared" si="11"/>
        <v>0</v>
      </c>
      <c r="Q126" s="138">
        <v>0</v>
      </c>
      <c r="R126" s="138">
        <f t="shared" si="12"/>
        <v>0</v>
      </c>
      <c r="S126" s="138">
        <v>0</v>
      </c>
      <c r="T126" s="139">
        <f t="shared" si="13"/>
        <v>0</v>
      </c>
      <c r="AR126" s="140" t="s">
        <v>361</v>
      </c>
      <c r="AT126" s="140" t="s">
        <v>720</v>
      </c>
      <c r="AU126" s="140" t="s">
        <v>169</v>
      </c>
      <c r="AY126" s="18" t="s">
        <v>146</v>
      </c>
      <c r="BE126" s="141">
        <f t="shared" si="14"/>
        <v>0</v>
      </c>
      <c r="BF126" s="141">
        <f t="shared" si="15"/>
        <v>0</v>
      </c>
      <c r="BG126" s="141">
        <f t="shared" si="16"/>
        <v>0</v>
      </c>
      <c r="BH126" s="141">
        <f t="shared" si="17"/>
        <v>0</v>
      </c>
      <c r="BI126" s="141">
        <f t="shared" si="18"/>
        <v>0</v>
      </c>
      <c r="BJ126" s="18" t="s">
        <v>90</v>
      </c>
      <c r="BK126" s="141">
        <f t="shared" si="19"/>
        <v>0</v>
      </c>
      <c r="BL126" s="18" t="s">
        <v>250</v>
      </c>
      <c r="BM126" s="140" t="s">
        <v>2727</v>
      </c>
    </row>
    <row r="127" spans="2:65" s="1" customFormat="1" ht="16.5" customHeight="1">
      <c r="B127" s="34"/>
      <c r="C127" s="178" t="s">
        <v>350</v>
      </c>
      <c r="D127" s="178" t="s">
        <v>720</v>
      </c>
      <c r="E127" s="179" t="s">
        <v>2728</v>
      </c>
      <c r="F127" s="180" t="s">
        <v>2729</v>
      </c>
      <c r="G127" s="181" t="s">
        <v>381</v>
      </c>
      <c r="H127" s="182">
        <v>11</v>
      </c>
      <c r="I127" s="183"/>
      <c r="J127" s="184">
        <f t="shared" si="10"/>
        <v>0</v>
      </c>
      <c r="K127" s="180" t="s">
        <v>44</v>
      </c>
      <c r="L127" s="185"/>
      <c r="M127" s="186" t="s">
        <v>44</v>
      </c>
      <c r="N127" s="187" t="s">
        <v>53</v>
      </c>
      <c r="P127" s="138">
        <f t="shared" si="11"/>
        <v>0</v>
      </c>
      <c r="Q127" s="138">
        <v>0</v>
      </c>
      <c r="R127" s="138">
        <f t="shared" si="12"/>
        <v>0</v>
      </c>
      <c r="S127" s="138">
        <v>0</v>
      </c>
      <c r="T127" s="139">
        <f t="shared" si="13"/>
        <v>0</v>
      </c>
      <c r="AR127" s="140" t="s">
        <v>361</v>
      </c>
      <c r="AT127" s="140" t="s">
        <v>720</v>
      </c>
      <c r="AU127" s="140" t="s">
        <v>169</v>
      </c>
      <c r="AY127" s="18" t="s">
        <v>146</v>
      </c>
      <c r="BE127" s="141">
        <f t="shared" si="14"/>
        <v>0</v>
      </c>
      <c r="BF127" s="141">
        <f t="shared" si="15"/>
        <v>0</v>
      </c>
      <c r="BG127" s="141">
        <f t="shared" si="16"/>
        <v>0</v>
      </c>
      <c r="BH127" s="141">
        <f t="shared" si="17"/>
        <v>0</v>
      </c>
      <c r="BI127" s="141">
        <f t="shared" si="18"/>
        <v>0</v>
      </c>
      <c r="BJ127" s="18" t="s">
        <v>90</v>
      </c>
      <c r="BK127" s="141">
        <f t="shared" si="19"/>
        <v>0</v>
      </c>
      <c r="BL127" s="18" t="s">
        <v>250</v>
      </c>
      <c r="BM127" s="140" t="s">
        <v>2730</v>
      </c>
    </row>
    <row r="128" spans="2:65" s="1" customFormat="1" ht="16.5" customHeight="1">
      <c r="B128" s="34"/>
      <c r="C128" s="178" t="s">
        <v>355</v>
      </c>
      <c r="D128" s="178" t="s">
        <v>720</v>
      </c>
      <c r="E128" s="179" t="s">
        <v>2731</v>
      </c>
      <c r="F128" s="180" t="s">
        <v>2732</v>
      </c>
      <c r="G128" s="181" t="s">
        <v>381</v>
      </c>
      <c r="H128" s="182">
        <v>11</v>
      </c>
      <c r="I128" s="183"/>
      <c r="J128" s="184">
        <f t="shared" si="10"/>
        <v>0</v>
      </c>
      <c r="K128" s="180" t="s">
        <v>44</v>
      </c>
      <c r="L128" s="185"/>
      <c r="M128" s="186" t="s">
        <v>44</v>
      </c>
      <c r="N128" s="187" t="s">
        <v>53</v>
      </c>
      <c r="P128" s="138">
        <f t="shared" si="11"/>
        <v>0</v>
      </c>
      <c r="Q128" s="138">
        <v>0</v>
      </c>
      <c r="R128" s="138">
        <f t="shared" si="12"/>
        <v>0</v>
      </c>
      <c r="S128" s="138">
        <v>0</v>
      </c>
      <c r="T128" s="139">
        <f t="shared" si="13"/>
        <v>0</v>
      </c>
      <c r="AR128" s="140" t="s">
        <v>361</v>
      </c>
      <c r="AT128" s="140" t="s">
        <v>720</v>
      </c>
      <c r="AU128" s="140" t="s">
        <v>169</v>
      </c>
      <c r="AY128" s="18" t="s">
        <v>146</v>
      </c>
      <c r="BE128" s="141">
        <f t="shared" si="14"/>
        <v>0</v>
      </c>
      <c r="BF128" s="141">
        <f t="shared" si="15"/>
        <v>0</v>
      </c>
      <c r="BG128" s="141">
        <f t="shared" si="16"/>
        <v>0</v>
      </c>
      <c r="BH128" s="141">
        <f t="shared" si="17"/>
        <v>0</v>
      </c>
      <c r="BI128" s="141">
        <f t="shared" si="18"/>
        <v>0</v>
      </c>
      <c r="BJ128" s="18" t="s">
        <v>90</v>
      </c>
      <c r="BK128" s="141">
        <f t="shared" si="19"/>
        <v>0</v>
      </c>
      <c r="BL128" s="18" t="s">
        <v>250</v>
      </c>
      <c r="BM128" s="140" t="s">
        <v>2733</v>
      </c>
    </row>
    <row r="129" spans="2:65" s="1" customFormat="1" ht="16.5" customHeight="1">
      <c r="B129" s="34"/>
      <c r="C129" s="178" t="s">
        <v>361</v>
      </c>
      <c r="D129" s="178" t="s">
        <v>720</v>
      </c>
      <c r="E129" s="179" t="s">
        <v>2734</v>
      </c>
      <c r="F129" s="180" t="s">
        <v>2735</v>
      </c>
      <c r="G129" s="181" t="s">
        <v>381</v>
      </c>
      <c r="H129" s="182">
        <v>5</v>
      </c>
      <c r="I129" s="183"/>
      <c r="J129" s="184">
        <f t="shared" si="10"/>
        <v>0</v>
      </c>
      <c r="K129" s="180" t="s">
        <v>44</v>
      </c>
      <c r="L129" s="185"/>
      <c r="M129" s="186" t="s">
        <v>44</v>
      </c>
      <c r="N129" s="187" t="s">
        <v>53</v>
      </c>
      <c r="P129" s="138">
        <f t="shared" si="11"/>
        <v>0</v>
      </c>
      <c r="Q129" s="138">
        <v>0</v>
      </c>
      <c r="R129" s="138">
        <f t="shared" si="12"/>
        <v>0</v>
      </c>
      <c r="S129" s="138">
        <v>0</v>
      </c>
      <c r="T129" s="139">
        <f t="shared" si="13"/>
        <v>0</v>
      </c>
      <c r="AR129" s="140" t="s">
        <v>361</v>
      </c>
      <c r="AT129" s="140" t="s">
        <v>720</v>
      </c>
      <c r="AU129" s="140" t="s">
        <v>169</v>
      </c>
      <c r="AY129" s="18" t="s">
        <v>146</v>
      </c>
      <c r="BE129" s="141">
        <f t="shared" si="14"/>
        <v>0</v>
      </c>
      <c r="BF129" s="141">
        <f t="shared" si="15"/>
        <v>0</v>
      </c>
      <c r="BG129" s="141">
        <f t="shared" si="16"/>
        <v>0</v>
      </c>
      <c r="BH129" s="141">
        <f t="shared" si="17"/>
        <v>0</v>
      </c>
      <c r="BI129" s="141">
        <f t="shared" si="18"/>
        <v>0</v>
      </c>
      <c r="BJ129" s="18" t="s">
        <v>90</v>
      </c>
      <c r="BK129" s="141">
        <f t="shared" si="19"/>
        <v>0</v>
      </c>
      <c r="BL129" s="18" t="s">
        <v>250</v>
      </c>
      <c r="BM129" s="140" t="s">
        <v>2736</v>
      </c>
    </row>
    <row r="130" spans="2:65" s="1" customFormat="1" ht="16.5" customHeight="1">
      <c r="B130" s="34"/>
      <c r="C130" s="178" t="s">
        <v>371</v>
      </c>
      <c r="D130" s="178" t="s">
        <v>720</v>
      </c>
      <c r="E130" s="179" t="s">
        <v>2737</v>
      </c>
      <c r="F130" s="180" t="s">
        <v>2738</v>
      </c>
      <c r="G130" s="181" t="s">
        <v>381</v>
      </c>
      <c r="H130" s="182">
        <v>5</v>
      </c>
      <c r="I130" s="183"/>
      <c r="J130" s="184">
        <f t="shared" si="10"/>
        <v>0</v>
      </c>
      <c r="K130" s="180" t="s">
        <v>44</v>
      </c>
      <c r="L130" s="185"/>
      <c r="M130" s="186" t="s">
        <v>44</v>
      </c>
      <c r="N130" s="187" t="s">
        <v>53</v>
      </c>
      <c r="P130" s="138">
        <f t="shared" si="11"/>
        <v>0</v>
      </c>
      <c r="Q130" s="138">
        <v>0</v>
      </c>
      <c r="R130" s="138">
        <f t="shared" si="12"/>
        <v>0</v>
      </c>
      <c r="S130" s="138">
        <v>0</v>
      </c>
      <c r="T130" s="139">
        <f t="shared" si="13"/>
        <v>0</v>
      </c>
      <c r="AR130" s="140" t="s">
        <v>361</v>
      </c>
      <c r="AT130" s="140" t="s">
        <v>720</v>
      </c>
      <c r="AU130" s="140" t="s">
        <v>169</v>
      </c>
      <c r="AY130" s="18" t="s">
        <v>146</v>
      </c>
      <c r="BE130" s="141">
        <f t="shared" si="14"/>
        <v>0</v>
      </c>
      <c r="BF130" s="141">
        <f t="shared" si="15"/>
        <v>0</v>
      </c>
      <c r="BG130" s="141">
        <f t="shared" si="16"/>
        <v>0</v>
      </c>
      <c r="BH130" s="141">
        <f t="shared" si="17"/>
        <v>0</v>
      </c>
      <c r="BI130" s="141">
        <f t="shared" si="18"/>
        <v>0</v>
      </c>
      <c r="BJ130" s="18" t="s">
        <v>90</v>
      </c>
      <c r="BK130" s="141">
        <f t="shared" si="19"/>
        <v>0</v>
      </c>
      <c r="BL130" s="18" t="s">
        <v>250</v>
      </c>
      <c r="BM130" s="140" t="s">
        <v>2739</v>
      </c>
    </row>
    <row r="131" spans="2:65" s="1" customFormat="1" ht="16.5" customHeight="1">
      <c r="B131" s="34"/>
      <c r="C131" s="178" t="s">
        <v>378</v>
      </c>
      <c r="D131" s="178" t="s">
        <v>720</v>
      </c>
      <c r="E131" s="179" t="s">
        <v>2740</v>
      </c>
      <c r="F131" s="180" t="s">
        <v>2741</v>
      </c>
      <c r="G131" s="181" t="s">
        <v>381</v>
      </c>
      <c r="H131" s="182">
        <v>1</v>
      </c>
      <c r="I131" s="183"/>
      <c r="J131" s="184">
        <f t="shared" si="10"/>
        <v>0</v>
      </c>
      <c r="K131" s="180" t="s">
        <v>44</v>
      </c>
      <c r="L131" s="185"/>
      <c r="M131" s="186" t="s">
        <v>44</v>
      </c>
      <c r="N131" s="187" t="s">
        <v>53</v>
      </c>
      <c r="P131" s="138">
        <f t="shared" si="11"/>
        <v>0</v>
      </c>
      <c r="Q131" s="138">
        <v>0</v>
      </c>
      <c r="R131" s="138">
        <f t="shared" si="12"/>
        <v>0</v>
      </c>
      <c r="S131" s="138">
        <v>0</v>
      </c>
      <c r="T131" s="139">
        <f t="shared" si="13"/>
        <v>0</v>
      </c>
      <c r="AR131" s="140" t="s">
        <v>361</v>
      </c>
      <c r="AT131" s="140" t="s">
        <v>720</v>
      </c>
      <c r="AU131" s="140" t="s">
        <v>169</v>
      </c>
      <c r="AY131" s="18" t="s">
        <v>146</v>
      </c>
      <c r="BE131" s="141">
        <f t="shared" si="14"/>
        <v>0</v>
      </c>
      <c r="BF131" s="141">
        <f t="shared" si="15"/>
        <v>0</v>
      </c>
      <c r="BG131" s="141">
        <f t="shared" si="16"/>
        <v>0</v>
      </c>
      <c r="BH131" s="141">
        <f t="shared" si="17"/>
        <v>0</v>
      </c>
      <c r="BI131" s="141">
        <f t="shared" si="18"/>
        <v>0</v>
      </c>
      <c r="BJ131" s="18" t="s">
        <v>90</v>
      </c>
      <c r="BK131" s="141">
        <f t="shared" si="19"/>
        <v>0</v>
      </c>
      <c r="BL131" s="18" t="s">
        <v>250</v>
      </c>
      <c r="BM131" s="140" t="s">
        <v>2742</v>
      </c>
    </row>
    <row r="132" spans="2:65" s="1" customFormat="1" ht="16.5" customHeight="1">
      <c r="B132" s="34"/>
      <c r="C132" s="178" t="s">
        <v>387</v>
      </c>
      <c r="D132" s="178" t="s">
        <v>720</v>
      </c>
      <c r="E132" s="179" t="s">
        <v>2743</v>
      </c>
      <c r="F132" s="180" t="s">
        <v>2744</v>
      </c>
      <c r="G132" s="181" t="s">
        <v>381</v>
      </c>
      <c r="H132" s="182">
        <v>11</v>
      </c>
      <c r="I132" s="183"/>
      <c r="J132" s="184">
        <f t="shared" si="10"/>
        <v>0</v>
      </c>
      <c r="K132" s="180" t="s">
        <v>44</v>
      </c>
      <c r="L132" s="185"/>
      <c r="M132" s="186" t="s">
        <v>44</v>
      </c>
      <c r="N132" s="187" t="s">
        <v>53</v>
      </c>
      <c r="P132" s="138">
        <f t="shared" si="11"/>
        <v>0</v>
      </c>
      <c r="Q132" s="138">
        <v>0</v>
      </c>
      <c r="R132" s="138">
        <f t="shared" si="12"/>
        <v>0</v>
      </c>
      <c r="S132" s="138">
        <v>0</v>
      </c>
      <c r="T132" s="139">
        <f t="shared" si="13"/>
        <v>0</v>
      </c>
      <c r="AR132" s="140" t="s">
        <v>361</v>
      </c>
      <c r="AT132" s="140" t="s">
        <v>720</v>
      </c>
      <c r="AU132" s="140" t="s">
        <v>169</v>
      </c>
      <c r="AY132" s="18" t="s">
        <v>146</v>
      </c>
      <c r="BE132" s="141">
        <f t="shared" si="14"/>
        <v>0</v>
      </c>
      <c r="BF132" s="141">
        <f t="shared" si="15"/>
        <v>0</v>
      </c>
      <c r="BG132" s="141">
        <f t="shared" si="16"/>
        <v>0</v>
      </c>
      <c r="BH132" s="141">
        <f t="shared" si="17"/>
        <v>0</v>
      </c>
      <c r="BI132" s="141">
        <f t="shared" si="18"/>
        <v>0</v>
      </c>
      <c r="BJ132" s="18" t="s">
        <v>90</v>
      </c>
      <c r="BK132" s="141">
        <f t="shared" si="19"/>
        <v>0</v>
      </c>
      <c r="BL132" s="18" t="s">
        <v>250</v>
      </c>
      <c r="BM132" s="140" t="s">
        <v>2745</v>
      </c>
    </row>
    <row r="133" spans="2:65" s="1" customFormat="1" ht="16.5" customHeight="1">
      <c r="B133" s="34"/>
      <c r="C133" s="129" t="s">
        <v>399</v>
      </c>
      <c r="D133" s="129" t="s">
        <v>148</v>
      </c>
      <c r="E133" s="130" t="s">
        <v>2746</v>
      </c>
      <c r="F133" s="131" t="s">
        <v>2747</v>
      </c>
      <c r="G133" s="132" t="s">
        <v>381</v>
      </c>
      <c r="H133" s="133">
        <v>10</v>
      </c>
      <c r="I133" s="134"/>
      <c r="J133" s="135">
        <f t="shared" si="10"/>
        <v>0</v>
      </c>
      <c r="K133" s="131" t="s">
        <v>44</v>
      </c>
      <c r="L133" s="34"/>
      <c r="M133" s="136" t="s">
        <v>44</v>
      </c>
      <c r="N133" s="137" t="s">
        <v>53</v>
      </c>
      <c r="P133" s="138">
        <f t="shared" si="11"/>
        <v>0</v>
      </c>
      <c r="Q133" s="138">
        <v>0</v>
      </c>
      <c r="R133" s="138">
        <f t="shared" si="12"/>
        <v>0</v>
      </c>
      <c r="S133" s="138">
        <v>0</v>
      </c>
      <c r="T133" s="139">
        <f t="shared" si="13"/>
        <v>0</v>
      </c>
      <c r="AR133" s="140" t="s">
        <v>250</v>
      </c>
      <c r="AT133" s="140" t="s">
        <v>148</v>
      </c>
      <c r="AU133" s="140" t="s">
        <v>169</v>
      </c>
      <c r="AY133" s="18" t="s">
        <v>146</v>
      </c>
      <c r="BE133" s="141">
        <f t="shared" si="14"/>
        <v>0</v>
      </c>
      <c r="BF133" s="141">
        <f t="shared" si="15"/>
        <v>0</v>
      </c>
      <c r="BG133" s="141">
        <f t="shared" si="16"/>
        <v>0</v>
      </c>
      <c r="BH133" s="141">
        <f t="shared" si="17"/>
        <v>0</v>
      </c>
      <c r="BI133" s="141">
        <f t="shared" si="18"/>
        <v>0</v>
      </c>
      <c r="BJ133" s="18" t="s">
        <v>90</v>
      </c>
      <c r="BK133" s="141">
        <f t="shared" si="19"/>
        <v>0</v>
      </c>
      <c r="BL133" s="18" t="s">
        <v>250</v>
      </c>
      <c r="BM133" s="140" t="s">
        <v>2748</v>
      </c>
    </row>
    <row r="134" spans="2:65" s="1" customFormat="1" ht="16.5" customHeight="1">
      <c r="B134" s="34"/>
      <c r="C134" s="129" t="s">
        <v>406</v>
      </c>
      <c r="D134" s="129" t="s">
        <v>148</v>
      </c>
      <c r="E134" s="130" t="s">
        <v>2749</v>
      </c>
      <c r="F134" s="131" t="s">
        <v>2750</v>
      </c>
      <c r="G134" s="132" t="s">
        <v>381</v>
      </c>
      <c r="H134" s="133">
        <v>11</v>
      </c>
      <c r="I134" s="134"/>
      <c r="J134" s="135">
        <f t="shared" si="10"/>
        <v>0</v>
      </c>
      <c r="K134" s="131" t="s">
        <v>44</v>
      </c>
      <c r="L134" s="34"/>
      <c r="M134" s="136" t="s">
        <v>44</v>
      </c>
      <c r="N134" s="137" t="s">
        <v>53</v>
      </c>
      <c r="P134" s="138">
        <f t="shared" si="11"/>
        <v>0</v>
      </c>
      <c r="Q134" s="138">
        <v>0</v>
      </c>
      <c r="R134" s="138">
        <f t="shared" si="12"/>
        <v>0</v>
      </c>
      <c r="S134" s="138">
        <v>0</v>
      </c>
      <c r="T134" s="139">
        <f t="shared" si="13"/>
        <v>0</v>
      </c>
      <c r="AR134" s="140" t="s">
        <v>250</v>
      </c>
      <c r="AT134" s="140" t="s">
        <v>148</v>
      </c>
      <c r="AU134" s="140" t="s">
        <v>169</v>
      </c>
      <c r="AY134" s="18" t="s">
        <v>146</v>
      </c>
      <c r="BE134" s="141">
        <f t="shared" si="14"/>
        <v>0</v>
      </c>
      <c r="BF134" s="141">
        <f t="shared" si="15"/>
        <v>0</v>
      </c>
      <c r="BG134" s="141">
        <f t="shared" si="16"/>
        <v>0</v>
      </c>
      <c r="BH134" s="141">
        <f t="shared" si="17"/>
        <v>0</v>
      </c>
      <c r="BI134" s="141">
        <f t="shared" si="18"/>
        <v>0</v>
      </c>
      <c r="BJ134" s="18" t="s">
        <v>90</v>
      </c>
      <c r="BK134" s="141">
        <f t="shared" si="19"/>
        <v>0</v>
      </c>
      <c r="BL134" s="18" t="s">
        <v>250</v>
      </c>
      <c r="BM134" s="140" t="s">
        <v>2751</v>
      </c>
    </row>
    <row r="135" spans="2:65" s="1" customFormat="1" ht="21.75" customHeight="1">
      <c r="B135" s="34"/>
      <c r="C135" s="129" t="s">
        <v>413</v>
      </c>
      <c r="D135" s="129" t="s">
        <v>148</v>
      </c>
      <c r="E135" s="130" t="s">
        <v>2752</v>
      </c>
      <c r="F135" s="131" t="s">
        <v>2753</v>
      </c>
      <c r="G135" s="132" t="s">
        <v>192</v>
      </c>
      <c r="H135" s="133">
        <v>80</v>
      </c>
      <c r="I135" s="134"/>
      <c r="J135" s="135">
        <f t="shared" si="10"/>
        <v>0</v>
      </c>
      <c r="K135" s="131" t="s">
        <v>44</v>
      </c>
      <c r="L135" s="34"/>
      <c r="M135" s="136" t="s">
        <v>44</v>
      </c>
      <c r="N135" s="137" t="s">
        <v>53</v>
      </c>
      <c r="P135" s="138">
        <f t="shared" si="11"/>
        <v>0</v>
      </c>
      <c r="Q135" s="138">
        <v>0</v>
      </c>
      <c r="R135" s="138">
        <f t="shared" si="12"/>
        <v>0</v>
      </c>
      <c r="S135" s="138">
        <v>0</v>
      </c>
      <c r="T135" s="139">
        <f t="shared" si="13"/>
        <v>0</v>
      </c>
      <c r="AR135" s="140" t="s">
        <v>250</v>
      </c>
      <c r="AT135" s="140" t="s">
        <v>148</v>
      </c>
      <c r="AU135" s="140" t="s">
        <v>169</v>
      </c>
      <c r="AY135" s="18" t="s">
        <v>146</v>
      </c>
      <c r="BE135" s="141">
        <f t="shared" si="14"/>
        <v>0</v>
      </c>
      <c r="BF135" s="141">
        <f t="shared" si="15"/>
        <v>0</v>
      </c>
      <c r="BG135" s="141">
        <f t="shared" si="16"/>
        <v>0</v>
      </c>
      <c r="BH135" s="141">
        <f t="shared" si="17"/>
        <v>0</v>
      </c>
      <c r="BI135" s="141">
        <f t="shared" si="18"/>
        <v>0</v>
      </c>
      <c r="BJ135" s="18" t="s">
        <v>90</v>
      </c>
      <c r="BK135" s="141">
        <f t="shared" si="19"/>
        <v>0</v>
      </c>
      <c r="BL135" s="18" t="s">
        <v>250</v>
      </c>
      <c r="BM135" s="140" t="s">
        <v>2754</v>
      </c>
    </row>
    <row r="136" spans="2:65" s="1" customFormat="1" ht="16.5" customHeight="1">
      <c r="B136" s="34"/>
      <c r="C136" s="129" t="s">
        <v>418</v>
      </c>
      <c r="D136" s="129" t="s">
        <v>148</v>
      </c>
      <c r="E136" s="130" t="s">
        <v>2755</v>
      </c>
      <c r="F136" s="131" t="s">
        <v>2756</v>
      </c>
      <c r="G136" s="132" t="s">
        <v>192</v>
      </c>
      <c r="H136" s="133">
        <v>61</v>
      </c>
      <c r="I136" s="134"/>
      <c r="J136" s="135">
        <f t="shared" si="10"/>
        <v>0</v>
      </c>
      <c r="K136" s="131" t="s">
        <v>44</v>
      </c>
      <c r="L136" s="34"/>
      <c r="M136" s="136" t="s">
        <v>44</v>
      </c>
      <c r="N136" s="137" t="s">
        <v>53</v>
      </c>
      <c r="P136" s="138">
        <f t="shared" si="11"/>
        <v>0</v>
      </c>
      <c r="Q136" s="138">
        <v>0</v>
      </c>
      <c r="R136" s="138">
        <f t="shared" si="12"/>
        <v>0</v>
      </c>
      <c r="S136" s="138">
        <v>0</v>
      </c>
      <c r="T136" s="139">
        <f t="shared" si="13"/>
        <v>0</v>
      </c>
      <c r="AR136" s="140" t="s">
        <v>250</v>
      </c>
      <c r="AT136" s="140" t="s">
        <v>148</v>
      </c>
      <c r="AU136" s="140" t="s">
        <v>169</v>
      </c>
      <c r="AY136" s="18" t="s">
        <v>146</v>
      </c>
      <c r="BE136" s="141">
        <f t="shared" si="14"/>
        <v>0</v>
      </c>
      <c r="BF136" s="141">
        <f t="shared" si="15"/>
        <v>0</v>
      </c>
      <c r="BG136" s="141">
        <f t="shared" si="16"/>
        <v>0</v>
      </c>
      <c r="BH136" s="141">
        <f t="shared" si="17"/>
        <v>0</v>
      </c>
      <c r="BI136" s="141">
        <f t="shared" si="18"/>
        <v>0</v>
      </c>
      <c r="BJ136" s="18" t="s">
        <v>90</v>
      </c>
      <c r="BK136" s="141">
        <f t="shared" si="19"/>
        <v>0</v>
      </c>
      <c r="BL136" s="18" t="s">
        <v>250</v>
      </c>
      <c r="BM136" s="140" t="s">
        <v>2757</v>
      </c>
    </row>
    <row r="137" spans="2:65" s="1" customFormat="1" ht="16.5" customHeight="1">
      <c r="B137" s="34"/>
      <c r="C137" s="129" t="s">
        <v>425</v>
      </c>
      <c r="D137" s="129" t="s">
        <v>148</v>
      </c>
      <c r="E137" s="130" t="s">
        <v>2758</v>
      </c>
      <c r="F137" s="131" t="s">
        <v>2759</v>
      </c>
      <c r="G137" s="132" t="s">
        <v>192</v>
      </c>
      <c r="H137" s="133">
        <v>34</v>
      </c>
      <c r="I137" s="134"/>
      <c r="J137" s="135">
        <f t="shared" si="10"/>
        <v>0</v>
      </c>
      <c r="K137" s="131" t="s">
        <v>44</v>
      </c>
      <c r="L137" s="34"/>
      <c r="M137" s="136" t="s">
        <v>44</v>
      </c>
      <c r="N137" s="137" t="s">
        <v>53</v>
      </c>
      <c r="P137" s="138">
        <f t="shared" si="11"/>
        <v>0</v>
      </c>
      <c r="Q137" s="138">
        <v>0</v>
      </c>
      <c r="R137" s="138">
        <f t="shared" si="12"/>
        <v>0</v>
      </c>
      <c r="S137" s="138">
        <v>0</v>
      </c>
      <c r="T137" s="139">
        <f t="shared" si="13"/>
        <v>0</v>
      </c>
      <c r="AR137" s="140" t="s">
        <v>250</v>
      </c>
      <c r="AT137" s="140" t="s">
        <v>148</v>
      </c>
      <c r="AU137" s="140" t="s">
        <v>169</v>
      </c>
      <c r="AY137" s="18" t="s">
        <v>146</v>
      </c>
      <c r="BE137" s="141">
        <f t="shared" si="14"/>
        <v>0</v>
      </c>
      <c r="BF137" s="141">
        <f t="shared" si="15"/>
        <v>0</v>
      </c>
      <c r="BG137" s="141">
        <f t="shared" si="16"/>
        <v>0</v>
      </c>
      <c r="BH137" s="141">
        <f t="shared" si="17"/>
        <v>0</v>
      </c>
      <c r="BI137" s="141">
        <f t="shared" si="18"/>
        <v>0</v>
      </c>
      <c r="BJ137" s="18" t="s">
        <v>90</v>
      </c>
      <c r="BK137" s="141">
        <f t="shared" si="19"/>
        <v>0</v>
      </c>
      <c r="BL137" s="18" t="s">
        <v>250</v>
      </c>
      <c r="BM137" s="140" t="s">
        <v>2760</v>
      </c>
    </row>
    <row r="138" spans="2:65" s="1" customFormat="1" ht="16.5" customHeight="1">
      <c r="B138" s="34"/>
      <c r="C138" s="129" t="s">
        <v>432</v>
      </c>
      <c r="D138" s="129" t="s">
        <v>148</v>
      </c>
      <c r="E138" s="130" t="s">
        <v>2761</v>
      </c>
      <c r="F138" s="131" t="s">
        <v>2762</v>
      </c>
      <c r="G138" s="132" t="s">
        <v>381</v>
      </c>
      <c r="H138" s="133">
        <v>1</v>
      </c>
      <c r="I138" s="134"/>
      <c r="J138" s="135">
        <f t="shared" si="10"/>
        <v>0</v>
      </c>
      <c r="K138" s="131" t="s">
        <v>44</v>
      </c>
      <c r="L138" s="34"/>
      <c r="M138" s="136" t="s">
        <v>44</v>
      </c>
      <c r="N138" s="137" t="s">
        <v>53</v>
      </c>
      <c r="P138" s="138">
        <f t="shared" si="11"/>
        <v>0</v>
      </c>
      <c r="Q138" s="138">
        <v>0</v>
      </c>
      <c r="R138" s="138">
        <f t="shared" si="12"/>
        <v>0</v>
      </c>
      <c r="S138" s="138">
        <v>0</v>
      </c>
      <c r="T138" s="139">
        <f t="shared" si="13"/>
        <v>0</v>
      </c>
      <c r="AR138" s="140" t="s">
        <v>250</v>
      </c>
      <c r="AT138" s="140" t="s">
        <v>148</v>
      </c>
      <c r="AU138" s="140" t="s">
        <v>169</v>
      </c>
      <c r="AY138" s="18" t="s">
        <v>146</v>
      </c>
      <c r="BE138" s="141">
        <f t="shared" si="14"/>
        <v>0</v>
      </c>
      <c r="BF138" s="141">
        <f t="shared" si="15"/>
        <v>0</v>
      </c>
      <c r="BG138" s="141">
        <f t="shared" si="16"/>
        <v>0</v>
      </c>
      <c r="BH138" s="141">
        <f t="shared" si="17"/>
        <v>0</v>
      </c>
      <c r="BI138" s="141">
        <f t="shared" si="18"/>
        <v>0</v>
      </c>
      <c r="BJ138" s="18" t="s">
        <v>90</v>
      </c>
      <c r="BK138" s="141">
        <f t="shared" si="19"/>
        <v>0</v>
      </c>
      <c r="BL138" s="18" t="s">
        <v>250</v>
      </c>
      <c r="BM138" s="140" t="s">
        <v>2763</v>
      </c>
    </row>
    <row r="139" spans="2:65" s="1" customFormat="1" ht="16.5" customHeight="1">
      <c r="B139" s="34"/>
      <c r="C139" s="129" t="s">
        <v>438</v>
      </c>
      <c r="D139" s="129" t="s">
        <v>148</v>
      </c>
      <c r="E139" s="130" t="s">
        <v>2764</v>
      </c>
      <c r="F139" s="131" t="s">
        <v>2765</v>
      </c>
      <c r="G139" s="132" t="s">
        <v>826</v>
      </c>
      <c r="H139" s="133">
        <v>1</v>
      </c>
      <c r="I139" s="134"/>
      <c r="J139" s="135">
        <f t="shared" si="10"/>
        <v>0</v>
      </c>
      <c r="K139" s="131" t="s">
        <v>44</v>
      </c>
      <c r="L139" s="34"/>
      <c r="M139" s="136" t="s">
        <v>44</v>
      </c>
      <c r="N139" s="137" t="s">
        <v>53</v>
      </c>
      <c r="P139" s="138">
        <f t="shared" si="11"/>
        <v>0</v>
      </c>
      <c r="Q139" s="138">
        <v>0</v>
      </c>
      <c r="R139" s="138">
        <f t="shared" si="12"/>
        <v>0</v>
      </c>
      <c r="S139" s="138">
        <v>0</v>
      </c>
      <c r="T139" s="139">
        <f t="shared" si="13"/>
        <v>0</v>
      </c>
      <c r="AR139" s="140" t="s">
        <v>250</v>
      </c>
      <c r="AT139" s="140" t="s">
        <v>148</v>
      </c>
      <c r="AU139" s="140" t="s">
        <v>169</v>
      </c>
      <c r="AY139" s="18" t="s">
        <v>146</v>
      </c>
      <c r="BE139" s="141">
        <f t="shared" si="14"/>
        <v>0</v>
      </c>
      <c r="BF139" s="141">
        <f t="shared" si="15"/>
        <v>0</v>
      </c>
      <c r="BG139" s="141">
        <f t="shared" si="16"/>
        <v>0</v>
      </c>
      <c r="BH139" s="141">
        <f t="shared" si="17"/>
        <v>0</v>
      </c>
      <c r="BI139" s="141">
        <f t="shared" si="18"/>
        <v>0</v>
      </c>
      <c r="BJ139" s="18" t="s">
        <v>90</v>
      </c>
      <c r="BK139" s="141">
        <f t="shared" si="19"/>
        <v>0</v>
      </c>
      <c r="BL139" s="18" t="s">
        <v>250</v>
      </c>
      <c r="BM139" s="140" t="s">
        <v>2766</v>
      </c>
    </row>
    <row r="140" spans="2:65" s="1" customFormat="1" ht="16.5" customHeight="1">
      <c r="B140" s="34"/>
      <c r="C140" s="178" t="s">
        <v>29</v>
      </c>
      <c r="D140" s="178" t="s">
        <v>720</v>
      </c>
      <c r="E140" s="179" t="s">
        <v>2767</v>
      </c>
      <c r="F140" s="180" t="s">
        <v>2768</v>
      </c>
      <c r="G140" s="181" t="s">
        <v>1768</v>
      </c>
      <c r="H140" s="182">
        <v>8</v>
      </c>
      <c r="I140" s="183"/>
      <c r="J140" s="184">
        <f t="shared" si="10"/>
        <v>0</v>
      </c>
      <c r="K140" s="180" t="s">
        <v>44</v>
      </c>
      <c r="L140" s="185"/>
      <c r="M140" s="186" t="s">
        <v>44</v>
      </c>
      <c r="N140" s="187" t="s">
        <v>53</v>
      </c>
      <c r="P140" s="138">
        <f t="shared" si="11"/>
        <v>0</v>
      </c>
      <c r="Q140" s="138">
        <v>0</v>
      </c>
      <c r="R140" s="138">
        <f t="shared" si="12"/>
        <v>0</v>
      </c>
      <c r="S140" s="138">
        <v>0</v>
      </c>
      <c r="T140" s="139">
        <f t="shared" si="13"/>
        <v>0</v>
      </c>
      <c r="AR140" s="140" t="s">
        <v>361</v>
      </c>
      <c r="AT140" s="140" t="s">
        <v>720</v>
      </c>
      <c r="AU140" s="140" t="s">
        <v>169</v>
      </c>
      <c r="AY140" s="18" t="s">
        <v>146</v>
      </c>
      <c r="BE140" s="141">
        <f t="shared" si="14"/>
        <v>0</v>
      </c>
      <c r="BF140" s="141">
        <f t="shared" si="15"/>
        <v>0</v>
      </c>
      <c r="BG140" s="141">
        <f t="shared" si="16"/>
        <v>0</v>
      </c>
      <c r="BH140" s="141">
        <f t="shared" si="17"/>
        <v>0</v>
      </c>
      <c r="BI140" s="141">
        <f t="shared" si="18"/>
        <v>0</v>
      </c>
      <c r="BJ140" s="18" t="s">
        <v>90</v>
      </c>
      <c r="BK140" s="141">
        <f t="shared" si="19"/>
        <v>0</v>
      </c>
      <c r="BL140" s="18" t="s">
        <v>250</v>
      </c>
      <c r="BM140" s="140" t="s">
        <v>2769</v>
      </c>
    </row>
    <row r="141" spans="2:65" s="1" customFormat="1" ht="16.5" customHeight="1">
      <c r="B141" s="34"/>
      <c r="C141" s="129" t="s">
        <v>453</v>
      </c>
      <c r="D141" s="129" t="s">
        <v>148</v>
      </c>
      <c r="E141" s="130" t="s">
        <v>2770</v>
      </c>
      <c r="F141" s="131" t="s">
        <v>2771</v>
      </c>
      <c r="G141" s="132" t="s">
        <v>381</v>
      </c>
      <c r="H141" s="133">
        <v>11</v>
      </c>
      <c r="I141" s="134"/>
      <c r="J141" s="135">
        <f t="shared" si="10"/>
        <v>0</v>
      </c>
      <c r="K141" s="131" t="s">
        <v>44</v>
      </c>
      <c r="L141" s="34"/>
      <c r="M141" s="136" t="s">
        <v>44</v>
      </c>
      <c r="N141" s="137" t="s">
        <v>53</v>
      </c>
      <c r="P141" s="138">
        <f t="shared" si="11"/>
        <v>0</v>
      </c>
      <c r="Q141" s="138">
        <v>0</v>
      </c>
      <c r="R141" s="138">
        <f t="shared" si="12"/>
        <v>0</v>
      </c>
      <c r="S141" s="138">
        <v>0</v>
      </c>
      <c r="T141" s="139">
        <f t="shared" si="13"/>
        <v>0</v>
      </c>
      <c r="AR141" s="140" t="s">
        <v>250</v>
      </c>
      <c r="AT141" s="140" t="s">
        <v>148</v>
      </c>
      <c r="AU141" s="140" t="s">
        <v>169</v>
      </c>
      <c r="AY141" s="18" t="s">
        <v>146</v>
      </c>
      <c r="BE141" s="141">
        <f t="shared" si="14"/>
        <v>0</v>
      </c>
      <c r="BF141" s="141">
        <f t="shared" si="15"/>
        <v>0</v>
      </c>
      <c r="BG141" s="141">
        <f t="shared" si="16"/>
        <v>0</v>
      </c>
      <c r="BH141" s="141">
        <f t="shared" si="17"/>
        <v>0</v>
      </c>
      <c r="BI141" s="141">
        <f t="shared" si="18"/>
        <v>0</v>
      </c>
      <c r="BJ141" s="18" t="s">
        <v>90</v>
      </c>
      <c r="BK141" s="141">
        <f t="shared" si="19"/>
        <v>0</v>
      </c>
      <c r="BL141" s="18" t="s">
        <v>250</v>
      </c>
      <c r="BM141" s="140" t="s">
        <v>2772</v>
      </c>
    </row>
    <row r="142" spans="2:65" s="1" customFormat="1" ht="16.5" customHeight="1">
      <c r="B142" s="34"/>
      <c r="C142" s="129" t="s">
        <v>467</v>
      </c>
      <c r="D142" s="129" t="s">
        <v>148</v>
      </c>
      <c r="E142" s="130" t="s">
        <v>2773</v>
      </c>
      <c r="F142" s="131" t="s">
        <v>2774</v>
      </c>
      <c r="G142" s="132" t="s">
        <v>826</v>
      </c>
      <c r="H142" s="133">
        <v>11</v>
      </c>
      <c r="I142" s="134"/>
      <c r="J142" s="135">
        <f t="shared" si="10"/>
        <v>0</v>
      </c>
      <c r="K142" s="131" t="s">
        <v>44</v>
      </c>
      <c r="L142" s="34"/>
      <c r="M142" s="136" t="s">
        <v>44</v>
      </c>
      <c r="N142" s="137" t="s">
        <v>53</v>
      </c>
      <c r="P142" s="138">
        <f t="shared" si="11"/>
        <v>0</v>
      </c>
      <c r="Q142" s="138">
        <v>0</v>
      </c>
      <c r="R142" s="138">
        <f t="shared" si="12"/>
        <v>0</v>
      </c>
      <c r="S142" s="138">
        <v>0</v>
      </c>
      <c r="T142" s="139">
        <f t="shared" si="13"/>
        <v>0</v>
      </c>
      <c r="AR142" s="140" t="s">
        <v>250</v>
      </c>
      <c r="AT142" s="140" t="s">
        <v>148</v>
      </c>
      <c r="AU142" s="140" t="s">
        <v>169</v>
      </c>
      <c r="AY142" s="18" t="s">
        <v>146</v>
      </c>
      <c r="BE142" s="141">
        <f t="shared" si="14"/>
        <v>0</v>
      </c>
      <c r="BF142" s="141">
        <f t="shared" si="15"/>
        <v>0</v>
      </c>
      <c r="BG142" s="141">
        <f t="shared" si="16"/>
        <v>0</v>
      </c>
      <c r="BH142" s="141">
        <f t="shared" si="17"/>
        <v>0</v>
      </c>
      <c r="BI142" s="141">
        <f t="shared" si="18"/>
        <v>0</v>
      </c>
      <c r="BJ142" s="18" t="s">
        <v>90</v>
      </c>
      <c r="BK142" s="141">
        <f t="shared" si="19"/>
        <v>0</v>
      </c>
      <c r="BL142" s="18" t="s">
        <v>250</v>
      </c>
      <c r="BM142" s="140" t="s">
        <v>2775</v>
      </c>
    </row>
    <row r="143" spans="2:65" s="1" customFormat="1" ht="16.5" customHeight="1">
      <c r="B143" s="34"/>
      <c r="C143" s="129" t="s">
        <v>479</v>
      </c>
      <c r="D143" s="129" t="s">
        <v>148</v>
      </c>
      <c r="E143" s="130" t="s">
        <v>2776</v>
      </c>
      <c r="F143" s="131" t="s">
        <v>2777</v>
      </c>
      <c r="G143" s="132" t="s">
        <v>381</v>
      </c>
      <c r="H143" s="133">
        <v>1</v>
      </c>
      <c r="I143" s="134"/>
      <c r="J143" s="135">
        <f t="shared" si="10"/>
        <v>0</v>
      </c>
      <c r="K143" s="131" t="s">
        <v>44</v>
      </c>
      <c r="L143" s="34"/>
      <c r="M143" s="136" t="s">
        <v>44</v>
      </c>
      <c r="N143" s="137" t="s">
        <v>53</v>
      </c>
      <c r="P143" s="138">
        <f t="shared" si="11"/>
        <v>0</v>
      </c>
      <c r="Q143" s="138">
        <v>0</v>
      </c>
      <c r="R143" s="138">
        <f t="shared" si="12"/>
        <v>0</v>
      </c>
      <c r="S143" s="138">
        <v>0</v>
      </c>
      <c r="T143" s="139">
        <f t="shared" si="13"/>
        <v>0</v>
      </c>
      <c r="AR143" s="140" t="s">
        <v>250</v>
      </c>
      <c r="AT143" s="140" t="s">
        <v>148</v>
      </c>
      <c r="AU143" s="140" t="s">
        <v>169</v>
      </c>
      <c r="AY143" s="18" t="s">
        <v>146</v>
      </c>
      <c r="BE143" s="141">
        <f t="shared" si="14"/>
        <v>0</v>
      </c>
      <c r="BF143" s="141">
        <f t="shared" si="15"/>
        <v>0</v>
      </c>
      <c r="BG143" s="141">
        <f t="shared" si="16"/>
        <v>0</v>
      </c>
      <c r="BH143" s="141">
        <f t="shared" si="17"/>
        <v>0</v>
      </c>
      <c r="BI143" s="141">
        <f t="shared" si="18"/>
        <v>0</v>
      </c>
      <c r="BJ143" s="18" t="s">
        <v>90</v>
      </c>
      <c r="BK143" s="141">
        <f t="shared" si="19"/>
        <v>0</v>
      </c>
      <c r="BL143" s="18" t="s">
        <v>250</v>
      </c>
      <c r="BM143" s="140" t="s">
        <v>2778</v>
      </c>
    </row>
    <row r="144" spans="2:65" s="1" customFormat="1" ht="16.5" customHeight="1">
      <c r="B144" s="34"/>
      <c r="C144" s="129" t="s">
        <v>487</v>
      </c>
      <c r="D144" s="129" t="s">
        <v>148</v>
      </c>
      <c r="E144" s="130" t="s">
        <v>2779</v>
      </c>
      <c r="F144" s="131" t="s">
        <v>2780</v>
      </c>
      <c r="G144" s="132" t="s">
        <v>381</v>
      </c>
      <c r="H144" s="133">
        <v>11</v>
      </c>
      <c r="I144" s="134"/>
      <c r="J144" s="135">
        <f t="shared" si="10"/>
        <v>0</v>
      </c>
      <c r="K144" s="131" t="s">
        <v>44</v>
      </c>
      <c r="L144" s="34"/>
      <c r="M144" s="136" t="s">
        <v>44</v>
      </c>
      <c r="N144" s="137" t="s">
        <v>53</v>
      </c>
      <c r="P144" s="138">
        <f t="shared" si="11"/>
        <v>0</v>
      </c>
      <c r="Q144" s="138">
        <v>0</v>
      </c>
      <c r="R144" s="138">
        <f t="shared" si="12"/>
        <v>0</v>
      </c>
      <c r="S144" s="138">
        <v>0</v>
      </c>
      <c r="T144" s="139">
        <f t="shared" si="13"/>
        <v>0</v>
      </c>
      <c r="AR144" s="140" t="s">
        <v>250</v>
      </c>
      <c r="AT144" s="140" t="s">
        <v>148</v>
      </c>
      <c r="AU144" s="140" t="s">
        <v>169</v>
      </c>
      <c r="AY144" s="18" t="s">
        <v>146</v>
      </c>
      <c r="BE144" s="141">
        <f t="shared" si="14"/>
        <v>0</v>
      </c>
      <c r="BF144" s="141">
        <f t="shared" si="15"/>
        <v>0</v>
      </c>
      <c r="BG144" s="141">
        <f t="shared" si="16"/>
        <v>0</v>
      </c>
      <c r="BH144" s="141">
        <f t="shared" si="17"/>
        <v>0</v>
      </c>
      <c r="BI144" s="141">
        <f t="shared" si="18"/>
        <v>0</v>
      </c>
      <c r="BJ144" s="18" t="s">
        <v>90</v>
      </c>
      <c r="BK144" s="141">
        <f t="shared" si="19"/>
        <v>0</v>
      </c>
      <c r="BL144" s="18" t="s">
        <v>250</v>
      </c>
      <c r="BM144" s="140" t="s">
        <v>2781</v>
      </c>
    </row>
    <row r="145" spans="2:65" s="1" customFormat="1" ht="16.5" customHeight="1">
      <c r="B145" s="34"/>
      <c r="C145" s="129" t="s">
        <v>494</v>
      </c>
      <c r="D145" s="129" t="s">
        <v>148</v>
      </c>
      <c r="E145" s="130" t="s">
        <v>2782</v>
      </c>
      <c r="F145" s="131" t="s">
        <v>2783</v>
      </c>
      <c r="G145" s="132" t="s">
        <v>381</v>
      </c>
      <c r="H145" s="133">
        <v>12</v>
      </c>
      <c r="I145" s="134"/>
      <c r="J145" s="135">
        <f t="shared" si="10"/>
        <v>0</v>
      </c>
      <c r="K145" s="131" t="s">
        <v>44</v>
      </c>
      <c r="L145" s="34"/>
      <c r="M145" s="136" t="s">
        <v>44</v>
      </c>
      <c r="N145" s="137" t="s">
        <v>53</v>
      </c>
      <c r="P145" s="138">
        <f t="shared" si="11"/>
        <v>0</v>
      </c>
      <c r="Q145" s="138">
        <v>0</v>
      </c>
      <c r="R145" s="138">
        <f t="shared" si="12"/>
        <v>0</v>
      </c>
      <c r="S145" s="138">
        <v>0</v>
      </c>
      <c r="T145" s="139">
        <f t="shared" si="13"/>
        <v>0</v>
      </c>
      <c r="AR145" s="140" t="s">
        <v>250</v>
      </c>
      <c r="AT145" s="140" t="s">
        <v>148</v>
      </c>
      <c r="AU145" s="140" t="s">
        <v>169</v>
      </c>
      <c r="AY145" s="18" t="s">
        <v>146</v>
      </c>
      <c r="BE145" s="141">
        <f t="shared" si="14"/>
        <v>0</v>
      </c>
      <c r="BF145" s="141">
        <f t="shared" si="15"/>
        <v>0</v>
      </c>
      <c r="BG145" s="141">
        <f t="shared" si="16"/>
        <v>0</v>
      </c>
      <c r="BH145" s="141">
        <f t="shared" si="17"/>
        <v>0</v>
      </c>
      <c r="BI145" s="141">
        <f t="shared" si="18"/>
        <v>0</v>
      </c>
      <c r="BJ145" s="18" t="s">
        <v>90</v>
      </c>
      <c r="BK145" s="141">
        <f t="shared" si="19"/>
        <v>0</v>
      </c>
      <c r="BL145" s="18" t="s">
        <v>250</v>
      </c>
      <c r="BM145" s="140" t="s">
        <v>2784</v>
      </c>
    </row>
    <row r="146" spans="2:65" s="1" customFormat="1" ht="24.2" customHeight="1">
      <c r="B146" s="34"/>
      <c r="C146" s="178" t="s">
        <v>501</v>
      </c>
      <c r="D146" s="178" t="s">
        <v>720</v>
      </c>
      <c r="E146" s="179" t="s">
        <v>2785</v>
      </c>
      <c r="F146" s="180" t="s">
        <v>2786</v>
      </c>
      <c r="G146" s="181" t="s">
        <v>826</v>
      </c>
      <c r="H146" s="182">
        <v>1</v>
      </c>
      <c r="I146" s="183"/>
      <c r="J146" s="184">
        <f t="shared" si="10"/>
        <v>0</v>
      </c>
      <c r="K146" s="180" t="s">
        <v>44</v>
      </c>
      <c r="L146" s="185"/>
      <c r="M146" s="186" t="s">
        <v>44</v>
      </c>
      <c r="N146" s="187" t="s">
        <v>53</v>
      </c>
      <c r="P146" s="138">
        <f t="shared" si="11"/>
        <v>0</v>
      </c>
      <c r="Q146" s="138">
        <v>0</v>
      </c>
      <c r="R146" s="138">
        <f t="shared" si="12"/>
        <v>0</v>
      </c>
      <c r="S146" s="138">
        <v>0</v>
      </c>
      <c r="T146" s="139">
        <f t="shared" si="13"/>
        <v>0</v>
      </c>
      <c r="AR146" s="140" t="s">
        <v>361</v>
      </c>
      <c r="AT146" s="140" t="s">
        <v>720</v>
      </c>
      <c r="AU146" s="140" t="s">
        <v>169</v>
      </c>
      <c r="AY146" s="18" t="s">
        <v>146</v>
      </c>
      <c r="BE146" s="141">
        <f t="shared" si="14"/>
        <v>0</v>
      </c>
      <c r="BF146" s="141">
        <f t="shared" si="15"/>
        <v>0</v>
      </c>
      <c r="BG146" s="141">
        <f t="shared" si="16"/>
        <v>0</v>
      </c>
      <c r="BH146" s="141">
        <f t="shared" si="17"/>
        <v>0</v>
      </c>
      <c r="BI146" s="141">
        <f t="shared" si="18"/>
        <v>0</v>
      </c>
      <c r="BJ146" s="18" t="s">
        <v>90</v>
      </c>
      <c r="BK146" s="141">
        <f t="shared" si="19"/>
        <v>0</v>
      </c>
      <c r="BL146" s="18" t="s">
        <v>250</v>
      </c>
      <c r="BM146" s="140" t="s">
        <v>2787</v>
      </c>
    </row>
    <row r="147" spans="2:65" s="1" customFormat="1" ht="16.5" customHeight="1">
      <c r="B147" s="34"/>
      <c r="C147" s="178" t="s">
        <v>508</v>
      </c>
      <c r="D147" s="178" t="s">
        <v>720</v>
      </c>
      <c r="E147" s="179" t="s">
        <v>2788</v>
      </c>
      <c r="F147" s="180" t="s">
        <v>2789</v>
      </c>
      <c r="G147" s="181" t="s">
        <v>826</v>
      </c>
      <c r="H147" s="182">
        <v>1</v>
      </c>
      <c r="I147" s="183"/>
      <c r="J147" s="184">
        <f t="shared" si="10"/>
        <v>0</v>
      </c>
      <c r="K147" s="180" t="s">
        <v>44</v>
      </c>
      <c r="L147" s="185"/>
      <c r="M147" s="186" t="s">
        <v>44</v>
      </c>
      <c r="N147" s="187" t="s">
        <v>53</v>
      </c>
      <c r="P147" s="138">
        <f t="shared" si="11"/>
        <v>0</v>
      </c>
      <c r="Q147" s="138">
        <v>0</v>
      </c>
      <c r="R147" s="138">
        <f t="shared" si="12"/>
        <v>0</v>
      </c>
      <c r="S147" s="138">
        <v>0</v>
      </c>
      <c r="T147" s="139">
        <f t="shared" si="13"/>
        <v>0</v>
      </c>
      <c r="AR147" s="140" t="s">
        <v>361</v>
      </c>
      <c r="AT147" s="140" t="s">
        <v>720</v>
      </c>
      <c r="AU147" s="140" t="s">
        <v>169</v>
      </c>
      <c r="AY147" s="18" t="s">
        <v>146</v>
      </c>
      <c r="BE147" s="141">
        <f t="shared" si="14"/>
        <v>0</v>
      </c>
      <c r="BF147" s="141">
        <f t="shared" si="15"/>
        <v>0</v>
      </c>
      <c r="BG147" s="141">
        <f t="shared" si="16"/>
        <v>0</v>
      </c>
      <c r="BH147" s="141">
        <f t="shared" si="17"/>
        <v>0</v>
      </c>
      <c r="BI147" s="141">
        <f t="shared" si="18"/>
        <v>0</v>
      </c>
      <c r="BJ147" s="18" t="s">
        <v>90</v>
      </c>
      <c r="BK147" s="141">
        <f t="shared" si="19"/>
        <v>0</v>
      </c>
      <c r="BL147" s="18" t="s">
        <v>250</v>
      </c>
      <c r="BM147" s="140" t="s">
        <v>2790</v>
      </c>
    </row>
    <row r="148" spans="2:65" s="1" customFormat="1" ht="16.5" customHeight="1">
      <c r="B148" s="34"/>
      <c r="C148" s="129" t="s">
        <v>514</v>
      </c>
      <c r="D148" s="129" t="s">
        <v>148</v>
      </c>
      <c r="E148" s="130" t="s">
        <v>2791</v>
      </c>
      <c r="F148" s="131" t="s">
        <v>2792</v>
      </c>
      <c r="G148" s="132" t="s">
        <v>826</v>
      </c>
      <c r="H148" s="133">
        <v>1</v>
      </c>
      <c r="I148" s="134"/>
      <c r="J148" s="135">
        <f t="shared" si="10"/>
        <v>0</v>
      </c>
      <c r="K148" s="131" t="s">
        <v>44</v>
      </c>
      <c r="L148" s="34"/>
      <c r="M148" s="136" t="s">
        <v>44</v>
      </c>
      <c r="N148" s="137" t="s">
        <v>53</v>
      </c>
      <c r="P148" s="138">
        <f t="shared" si="11"/>
        <v>0</v>
      </c>
      <c r="Q148" s="138">
        <v>0</v>
      </c>
      <c r="R148" s="138">
        <f t="shared" si="12"/>
        <v>0</v>
      </c>
      <c r="S148" s="138">
        <v>0</v>
      </c>
      <c r="T148" s="139">
        <f t="shared" si="13"/>
        <v>0</v>
      </c>
      <c r="AR148" s="140" t="s">
        <v>250</v>
      </c>
      <c r="AT148" s="140" t="s">
        <v>148</v>
      </c>
      <c r="AU148" s="140" t="s">
        <v>169</v>
      </c>
      <c r="AY148" s="18" t="s">
        <v>146</v>
      </c>
      <c r="BE148" s="141">
        <f t="shared" si="14"/>
        <v>0</v>
      </c>
      <c r="BF148" s="141">
        <f t="shared" si="15"/>
        <v>0</v>
      </c>
      <c r="BG148" s="141">
        <f t="shared" si="16"/>
        <v>0</v>
      </c>
      <c r="BH148" s="141">
        <f t="shared" si="17"/>
        <v>0</v>
      </c>
      <c r="BI148" s="141">
        <f t="shared" si="18"/>
        <v>0</v>
      </c>
      <c r="BJ148" s="18" t="s">
        <v>90</v>
      </c>
      <c r="BK148" s="141">
        <f t="shared" si="19"/>
        <v>0</v>
      </c>
      <c r="BL148" s="18" t="s">
        <v>250</v>
      </c>
      <c r="BM148" s="140" t="s">
        <v>2793</v>
      </c>
    </row>
    <row r="149" spans="2:65" s="1" customFormat="1" ht="16.5" customHeight="1">
      <c r="B149" s="34"/>
      <c r="C149" s="129" t="s">
        <v>520</v>
      </c>
      <c r="D149" s="129" t="s">
        <v>148</v>
      </c>
      <c r="E149" s="130" t="s">
        <v>2794</v>
      </c>
      <c r="F149" s="131" t="s">
        <v>2795</v>
      </c>
      <c r="G149" s="132" t="s">
        <v>826</v>
      </c>
      <c r="H149" s="133">
        <v>1</v>
      </c>
      <c r="I149" s="134"/>
      <c r="J149" s="135">
        <f t="shared" si="10"/>
        <v>0</v>
      </c>
      <c r="K149" s="131" t="s">
        <v>44</v>
      </c>
      <c r="L149" s="34"/>
      <c r="M149" s="136" t="s">
        <v>44</v>
      </c>
      <c r="N149" s="137" t="s">
        <v>53</v>
      </c>
      <c r="P149" s="138">
        <f t="shared" si="11"/>
        <v>0</v>
      </c>
      <c r="Q149" s="138">
        <v>0</v>
      </c>
      <c r="R149" s="138">
        <f t="shared" si="12"/>
        <v>0</v>
      </c>
      <c r="S149" s="138">
        <v>0</v>
      </c>
      <c r="T149" s="139">
        <f t="shared" si="13"/>
        <v>0</v>
      </c>
      <c r="AR149" s="140" t="s">
        <v>250</v>
      </c>
      <c r="AT149" s="140" t="s">
        <v>148</v>
      </c>
      <c r="AU149" s="140" t="s">
        <v>169</v>
      </c>
      <c r="AY149" s="18" t="s">
        <v>146</v>
      </c>
      <c r="BE149" s="141">
        <f t="shared" si="14"/>
        <v>0</v>
      </c>
      <c r="BF149" s="141">
        <f t="shared" si="15"/>
        <v>0</v>
      </c>
      <c r="BG149" s="141">
        <f t="shared" si="16"/>
        <v>0</v>
      </c>
      <c r="BH149" s="141">
        <f t="shared" si="17"/>
        <v>0</v>
      </c>
      <c r="BI149" s="141">
        <f t="shared" si="18"/>
        <v>0</v>
      </c>
      <c r="BJ149" s="18" t="s">
        <v>90</v>
      </c>
      <c r="BK149" s="141">
        <f t="shared" si="19"/>
        <v>0</v>
      </c>
      <c r="BL149" s="18" t="s">
        <v>250</v>
      </c>
      <c r="BM149" s="140" t="s">
        <v>2796</v>
      </c>
    </row>
    <row r="150" spans="2:65" s="1" customFormat="1" ht="24.2" customHeight="1">
      <c r="B150" s="34"/>
      <c r="C150" s="129" t="s">
        <v>525</v>
      </c>
      <c r="D150" s="129" t="s">
        <v>148</v>
      </c>
      <c r="E150" s="130" t="s">
        <v>2797</v>
      </c>
      <c r="F150" s="131" t="s">
        <v>2798</v>
      </c>
      <c r="G150" s="132" t="s">
        <v>826</v>
      </c>
      <c r="H150" s="133">
        <v>1</v>
      </c>
      <c r="I150" s="134"/>
      <c r="J150" s="135">
        <f t="shared" si="10"/>
        <v>0</v>
      </c>
      <c r="K150" s="131" t="s">
        <v>44</v>
      </c>
      <c r="L150" s="34"/>
      <c r="M150" s="136" t="s">
        <v>44</v>
      </c>
      <c r="N150" s="137" t="s">
        <v>53</v>
      </c>
      <c r="P150" s="138">
        <f t="shared" si="11"/>
        <v>0</v>
      </c>
      <c r="Q150" s="138">
        <v>0</v>
      </c>
      <c r="R150" s="138">
        <f t="shared" si="12"/>
        <v>0</v>
      </c>
      <c r="S150" s="138">
        <v>0</v>
      </c>
      <c r="T150" s="139">
        <f t="shared" si="13"/>
        <v>0</v>
      </c>
      <c r="AR150" s="140" t="s">
        <v>250</v>
      </c>
      <c r="AT150" s="140" t="s">
        <v>148</v>
      </c>
      <c r="AU150" s="140" t="s">
        <v>169</v>
      </c>
      <c r="AY150" s="18" t="s">
        <v>146</v>
      </c>
      <c r="BE150" s="141">
        <f t="shared" si="14"/>
        <v>0</v>
      </c>
      <c r="BF150" s="141">
        <f t="shared" si="15"/>
        <v>0</v>
      </c>
      <c r="BG150" s="141">
        <f t="shared" si="16"/>
        <v>0</v>
      </c>
      <c r="BH150" s="141">
        <f t="shared" si="17"/>
        <v>0</v>
      </c>
      <c r="BI150" s="141">
        <f t="shared" si="18"/>
        <v>0</v>
      </c>
      <c r="BJ150" s="18" t="s">
        <v>90</v>
      </c>
      <c r="BK150" s="141">
        <f t="shared" si="19"/>
        <v>0</v>
      </c>
      <c r="BL150" s="18" t="s">
        <v>250</v>
      </c>
      <c r="BM150" s="140" t="s">
        <v>2799</v>
      </c>
    </row>
    <row r="151" spans="2:65" s="1" customFormat="1" ht="16.5" customHeight="1">
      <c r="B151" s="34"/>
      <c r="C151" s="129" t="s">
        <v>531</v>
      </c>
      <c r="D151" s="129" t="s">
        <v>148</v>
      </c>
      <c r="E151" s="130" t="s">
        <v>2800</v>
      </c>
      <c r="F151" s="131" t="s">
        <v>2801</v>
      </c>
      <c r="G151" s="132" t="s">
        <v>826</v>
      </c>
      <c r="H151" s="133">
        <v>1</v>
      </c>
      <c r="I151" s="134"/>
      <c r="J151" s="135">
        <f t="shared" si="10"/>
        <v>0</v>
      </c>
      <c r="K151" s="131" t="s">
        <v>44</v>
      </c>
      <c r="L151" s="34"/>
      <c r="M151" s="136" t="s">
        <v>44</v>
      </c>
      <c r="N151" s="137" t="s">
        <v>53</v>
      </c>
      <c r="P151" s="138">
        <f t="shared" si="11"/>
        <v>0</v>
      </c>
      <c r="Q151" s="138">
        <v>0</v>
      </c>
      <c r="R151" s="138">
        <f t="shared" si="12"/>
        <v>0</v>
      </c>
      <c r="S151" s="138">
        <v>0</v>
      </c>
      <c r="T151" s="139">
        <f t="shared" si="13"/>
        <v>0</v>
      </c>
      <c r="AR151" s="140" t="s">
        <v>250</v>
      </c>
      <c r="AT151" s="140" t="s">
        <v>148</v>
      </c>
      <c r="AU151" s="140" t="s">
        <v>169</v>
      </c>
      <c r="AY151" s="18" t="s">
        <v>146</v>
      </c>
      <c r="BE151" s="141">
        <f t="shared" si="14"/>
        <v>0</v>
      </c>
      <c r="BF151" s="141">
        <f t="shared" si="15"/>
        <v>0</v>
      </c>
      <c r="BG151" s="141">
        <f t="shared" si="16"/>
        <v>0</v>
      </c>
      <c r="BH151" s="141">
        <f t="shared" si="17"/>
        <v>0</v>
      </c>
      <c r="BI151" s="141">
        <f t="shared" si="18"/>
        <v>0</v>
      </c>
      <c r="BJ151" s="18" t="s">
        <v>90</v>
      </c>
      <c r="BK151" s="141">
        <f t="shared" si="19"/>
        <v>0</v>
      </c>
      <c r="BL151" s="18" t="s">
        <v>250</v>
      </c>
      <c r="BM151" s="140" t="s">
        <v>2802</v>
      </c>
    </row>
    <row r="152" spans="2:65" s="1" customFormat="1" ht="16.5" customHeight="1">
      <c r="B152" s="34"/>
      <c r="C152" s="129" t="s">
        <v>539</v>
      </c>
      <c r="D152" s="129" t="s">
        <v>148</v>
      </c>
      <c r="E152" s="130" t="s">
        <v>2803</v>
      </c>
      <c r="F152" s="131" t="s">
        <v>2804</v>
      </c>
      <c r="G152" s="132" t="s">
        <v>826</v>
      </c>
      <c r="H152" s="133">
        <v>1</v>
      </c>
      <c r="I152" s="134"/>
      <c r="J152" s="135">
        <f t="shared" si="10"/>
        <v>0</v>
      </c>
      <c r="K152" s="131" t="s">
        <v>44</v>
      </c>
      <c r="L152" s="34"/>
      <c r="M152" s="136" t="s">
        <v>44</v>
      </c>
      <c r="N152" s="137" t="s">
        <v>53</v>
      </c>
      <c r="P152" s="138">
        <f t="shared" si="11"/>
        <v>0</v>
      </c>
      <c r="Q152" s="138">
        <v>0</v>
      </c>
      <c r="R152" s="138">
        <f t="shared" si="12"/>
        <v>0</v>
      </c>
      <c r="S152" s="138">
        <v>0</v>
      </c>
      <c r="T152" s="139">
        <f t="shared" si="13"/>
        <v>0</v>
      </c>
      <c r="AR152" s="140" t="s">
        <v>250</v>
      </c>
      <c r="AT152" s="140" t="s">
        <v>148</v>
      </c>
      <c r="AU152" s="140" t="s">
        <v>169</v>
      </c>
      <c r="AY152" s="18" t="s">
        <v>146</v>
      </c>
      <c r="BE152" s="141">
        <f t="shared" si="14"/>
        <v>0</v>
      </c>
      <c r="BF152" s="141">
        <f t="shared" si="15"/>
        <v>0</v>
      </c>
      <c r="BG152" s="141">
        <f t="shared" si="16"/>
        <v>0</v>
      </c>
      <c r="BH152" s="141">
        <f t="shared" si="17"/>
        <v>0</v>
      </c>
      <c r="BI152" s="141">
        <f t="shared" si="18"/>
        <v>0</v>
      </c>
      <c r="BJ152" s="18" t="s">
        <v>90</v>
      </c>
      <c r="BK152" s="141">
        <f t="shared" si="19"/>
        <v>0</v>
      </c>
      <c r="BL152" s="18" t="s">
        <v>250</v>
      </c>
      <c r="BM152" s="140" t="s">
        <v>2805</v>
      </c>
    </row>
    <row r="153" spans="2:65" s="11" customFormat="1" ht="20.85" customHeight="1">
      <c r="B153" s="117"/>
      <c r="D153" s="118" t="s">
        <v>81</v>
      </c>
      <c r="E153" s="127" t="s">
        <v>2806</v>
      </c>
      <c r="F153" s="127" t="s">
        <v>2807</v>
      </c>
      <c r="I153" s="120"/>
      <c r="J153" s="128">
        <f>BK153</f>
        <v>0</v>
      </c>
      <c r="L153" s="117"/>
      <c r="M153" s="122"/>
      <c r="P153" s="123">
        <f>SUM(P154:P157)</f>
        <v>0</v>
      </c>
      <c r="R153" s="123">
        <f>SUM(R154:R157)</f>
        <v>0</v>
      </c>
      <c r="T153" s="124">
        <f>SUM(T154:T157)</f>
        <v>0</v>
      </c>
      <c r="AR153" s="118" t="s">
        <v>92</v>
      </c>
      <c r="AT153" s="125" t="s">
        <v>81</v>
      </c>
      <c r="AU153" s="125" t="s">
        <v>92</v>
      </c>
      <c r="AY153" s="118" t="s">
        <v>146</v>
      </c>
      <c r="BK153" s="126">
        <f>SUM(BK154:BK157)</f>
        <v>0</v>
      </c>
    </row>
    <row r="154" spans="2:65" s="1" customFormat="1" ht="16.5" customHeight="1">
      <c r="B154" s="34"/>
      <c r="C154" s="129" t="s">
        <v>545</v>
      </c>
      <c r="D154" s="129" t="s">
        <v>148</v>
      </c>
      <c r="E154" s="130" t="s">
        <v>2808</v>
      </c>
      <c r="F154" s="131" t="s">
        <v>2809</v>
      </c>
      <c r="G154" s="132" t="s">
        <v>826</v>
      </c>
      <c r="H154" s="133">
        <v>1</v>
      </c>
      <c r="I154" s="134"/>
      <c r="J154" s="135">
        <f>ROUND(I154*H154,2)</f>
        <v>0</v>
      </c>
      <c r="K154" s="131" t="s">
        <v>44</v>
      </c>
      <c r="L154" s="34"/>
      <c r="M154" s="136" t="s">
        <v>44</v>
      </c>
      <c r="N154" s="137" t="s">
        <v>53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250</v>
      </c>
      <c r="AT154" s="140" t="s">
        <v>148</v>
      </c>
      <c r="AU154" s="140" t="s">
        <v>169</v>
      </c>
      <c r="AY154" s="18" t="s">
        <v>146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90</v>
      </c>
      <c r="BK154" s="141">
        <f>ROUND(I154*H154,2)</f>
        <v>0</v>
      </c>
      <c r="BL154" s="18" t="s">
        <v>250</v>
      </c>
      <c r="BM154" s="140" t="s">
        <v>2810</v>
      </c>
    </row>
    <row r="155" spans="2:65" s="1" customFormat="1" ht="16.5" customHeight="1">
      <c r="B155" s="34"/>
      <c r="C155" s="129" t="s">
        <v>552</v>
      </c>
      <c r="D155" s="129" t="s">
        <v>148</v>
      </c>
      <c r="E155" s="130" t="s">
        <v>2811</v>
      </c>
      <c r="F155" s="131" t="s">
        <v>2812</v>
      </c>
      <c r="G155" s="132" t="s">
        <v>826</v>
      </c>
      <c r="H155" s="133">
        <v>1</v>
      </c>
      <c r="I155" s="134"/>
      <c r="J155" s="135">
        <f>ROUND(I155*H155,2)</f>
        <v>0</v>
      </c>
      <c r="K155" s="131" t="s">
        <v>44</v>
      </c>
      <c r="L155" s="34"/>
      <c r="M155" s="136" t="s">
        <v>44</v>
      </c>
      <c r="N155" s="137" t="s">
        <v>53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250</v>
      </c>
      <c r="AT155" s="140" t="s">
        <v>148</v>
      </c>
      <c r="AU155" s="140" t="s">
        <v>169</v>
      </c>
      <c r="AY155" s="18" t="s">
        <v>146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90</v>
      </c>
      <c r="BK155" s="141">
        <f>ROUND(I155*H155,2)</f>
        <v>0</v>
      </c>
      <c r="BL155" s="18" t="s">
        <v>250</v>
      </c>
      <c r="BM155" s="140" t="s">
        <v>2813</v>
      </c>
    </row>
    <row r="156" spans="2:65" s="1" customFormat="1" ht="16.5" customHeight="1">
      <c r="B156" s="34"/>
      <c r="C156" s="129" t="s">
        <v>560</v>
      </c>
      <c r="D156" s="129" t="s">
        <v>148</v>
      </c>
      <c r="E156" s="130" t="s">
        <v>2814</v>
      </c>
      <c r="F156" s="131" t="s">
        <v>2815</v>
      </c>
      <c r="G156" s="132" t="s">
        <v>826</v>
      </c>
      <c r="H156" s="133">
        <v>1</v>
      </c>
      <c r="I156" s="134"/>
      <c r="J156" s="135">
        <f>ROUND(I156*H156,2)</f>
        <v>0</v>
      </c>
      <c r="K156" s="131" t="s">
        <v>44</v>
      </c>
      <c r="L156" s="34"/>
      <c r="M156" s="136" t="s">
        <v>44</v>
      </c>
      <c r="N156" s="137" t="s">
        <v>53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250</v>
      </c>
      <c r="AT156" s="140" t="s">
        <v>148</v>
      </c>
      <c r="AU156" s="140" t="s">
        <v>169</v>
      </c>
      <c r="AY156" s="18" t="s">
        <v>146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8" t="s">
        <v>90</v>
      </c>
      <c r="BK156" s="141">
        <f>ROUND(I156*H156,2)</f>
        <v>0</v>
      </c>
      <c r="BL156" s="18" t="s">
        <v>250</v>
      </c>
      <c r="BM156" s="140" t="s">
        <v>2816</v>
      </c>
    </row>
    <row r="157" spans="2:65" s="1" customFormat="1" ht="16.5" customHeight="1">
      <c r="B157" s="34"/>
      <c r="C157" s="129" t="s">
        <v>578</v>
      </c>
      <c r="D157" s="129" t="s">
        <v>148</v>
      </c>
      <c r="E157" s="130" t="s">
        <v>2817</v>
      </c>
      <c r="F157" s="131" t="s">
        <v>2818</v>
      </c>
      <c r="G157" s="132" t="s">
        <v>826</v>
      </c>
      <c r="H157" s="133">
        <v>1</v>
      </c>
      <c r="I157" s="134"/>
      <c r="J157" s="135">
        <f>ROUND(I157*H157,2)</f>
        <v>0</v>
      </c>
      <c r="K157" s="131" t="s">
        <v>44</v>
      </c>
      <c r="L157" s="34"/>
      <c r="M157" s="188" t="s">
        <v>44</v>
      </c>
      <c r="N157" s="189" t="s">
        <v>53</v>
      </c>
      <c r="O157" s="190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AR157" s="140" t="s">
        <v>250</v>
      </c>
      <c r="AT157" s="140" t="s">
        <v>148</v>
      </c>
      <c r="AU157" s="140" t="s">
        <v>169</v>
      </c>
      <c r="AY157" s="18" t="s">
        <v>146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90</v>
      </c>
      <c r="BK157" s="141">
        <f>ROUND(I157*H157,2)</f>
        <v>0</v>
      </c>
      <c r="BL157" s="18" t="s">
        <v>250</v>
      </c>
      <c r="BM157" s="140" t="s">
        <v>2819</v>
      </c>
    </row>
    <row r="158" spans="2:65" s="1" customFormat="1" ht="6.95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34"/>
    </row>
  </sheetData>
  <sheetProtection algorithmName="SHA-512" hashValue="4XGmXYcXKZ5hURfOAdPQ19nwtZhPZRv1TDoqyhP1hgIu2jpTupcJy0+onIvoGrCOGAbR0rIILDmQ24T07bzNEQ==" saltValue="h4JTA27g6kOMx3yVIiPbUea4vu36RohOzsx4vLFFaRcIlv2XmQLebnvPgVTT+rfejoCbeNIXpRtJn9dduvpREw==" spinCount="100000" sheet="1" objects="1" scenarios="1" formatColumns="0" formatRows="0" autoFilter="0"/>
  <autoFilter ref="C86:K157" xr:uid="{00000000-0009-0000-0000-000004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103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pans="2:46" ht="24.95" customHeight="1">
      <c r="B4" s="21"/>
      <c r="D4" s="22" t="s">
        <v>104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8" t="str">
        <f>'Rekapitulace stavby'!K6</f>
        <v>SPŠ Chrudim - rekonstrukce havarijního stavu střechy II</v>
      </c>
      <c r="F7" s="319"/>
      <c r="G7" s="319"/>
      <c r="H7" s="319"/>
      <c r="L7" s="21"/>
    </row>
    <row r="8" spans="2:46" s="1" customFormat="1" ht="12" customHeight="1">
      <c r="B8" s="34"/>
      <c r="D8" s="28" t="s">
        <v>105</v>
      </c>
      <c r="L8" s="34"/>
    </row>
    <row r="9" spans="2:46" s="1" customFormat="1" ht="16.5" customHeight="1">
      <c r="B9" s="34"/>
      <c r="E9" s="281" t="s">
        <v>2820</v>
      </c>
      <c r="F9" s="320"/>
      <c r="G9" s="320"/>
      <c r="H9" s="320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19</v>
      </c>
      <c r="I11" s="28" t="s">
        <v>20</v>
      </c>
      <c r="J11" s="26" t="s">
        <v>44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27. 10. 2024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1" t="str">
        <f>'Rekapitulace stavby'!E14</f>
        <v>Vyplň údaj</v>
      </c>
      <c r="F18" s="302"/>
      <c r="G18" s="302"/>
      <c r="H18" s="302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46</v>
      </c>
      <c r="L26" s="34"/>
    </row>
    <row r="27" spans="2:12" s="7" customFormat="1" ht="16.5" customHeight="1">
      <c r="B27" s="88"/>
      <c r="E27" s="307" t="s">
        <v>44</v>
      </c>
      <c r="F27" s="307"/>
      <c r="G27" s="307"/>
      <c r="H27" s="307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48</v>
      </c>
      <c r="J30" s="65">
        <f>ROUND(J85,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5" customHeight="1">
      <c r="B33" s="34"/>
      <c r="D33" s="54" t="s">
        <v>52</v>
      </c>
      <c r="E33" s="28" t="s">
        <v>53</v>
      </c>
      <c r="F33" s="90">
        <f>ROUND((SUM(BE85:BE123)),  2)</f>
        <v>0</v>
      </c>
      <c r="I33" s="91">
        <v>0.21</v>
      </c>
      <c r="J33" s="90">
        <f>ROUND(((SUM(BE85:BE123))*I33),  2)</f>
        <v>0</v>
      </c>
      <c r="L33" s="34"/>
    </row>
    <row r="34" spans="2:12" s="1" customFormat="1" ht="14.45" customHeight="1">
      <c r="B34" s="34"/>
      <c r="E34" s="28" t="s">
        <v>54</v>
      </c>
      <c r="F34" s="90">
        <f>ROUND((SUM(BF85:BF123)),  2)</f>
        <v>0</v>
      </c>
      <c r="I34" s="91">
        <v>0.12</v>
      </c>
      <c r="J34" s="90">
        <f>ROUND(((SUM(BF85:BF123))*I34),  2)</f>
        <v>0</v>
      </c>
      <c r="L34" s="34"/>
    </row>
    <row r="35" spans="2:12" s="1" customFormat="1" ht="14.45" hidden="1" customHeight="1">
      <c r="B35" s="34"/>
      <c r="E35" s="28" t="s">
        <v>55</v>
      </c>
      <c r="F35" s="90">
        <f>ROUND((SUM(BG85:BG123)),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56</v>
      </c>
      <c r="F36" s="90">
        <f>ROUND((SUM(BH85:BH123)),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57</v>
      </c>
      <c r="F37" s="90">
        <f>ROUND((SUM(BI85:BI123)),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58</v>
      </c>
      <c r="E39" s="56"/>
      <c r="F39" s="56"/>
      <c r="G39" s="94" t="s">
        <v>59</v>
      </c>
      <c r="H39" s="95" t="s">
        <v>60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107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8" t="str">
        <f>E7</f>
        <v>SPŠ Chrudim - rekonstrukce havarijního stavu střechy II</v>
      </c>
      <c r="F48" s="319"/>
      <c r="G48" s="319"/>
      <c r="H48" s="319"/>
      <c r="L48" s="34"/>
    </row>
    <row r="49" spans="2:47" s="1" customFormat="1" ht="12" customHeight="1">
      <c r="B49" s="34"/>
      <c r="C49" s="28" t="s">
        <v>105</v>
      </c>
      <c r="L49" s="34"/>
    </row>
    <row r="50" spans="2:47" s="1" customFormat="1" ht="16.5" customHeight="1">
      <c r="B50" s="34"/>
      <c r="E50" s="281" t="str">
        <f>E9</f>
        <v>VRN - Vedlejší rozpočtové náklady</v>
      </c>
      <c r="F50" s="320"/>
      <c r="G50" s="320"/>
      <c r="H50" s="320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Ulice Čáslavská, 537 01 Chrudim IV</v>
      </c>
      <c r="I52" s="28" t="s">
        <v>24</v>
      </c>
      <c r="J52" s="51" t="str">
        <f>IF(J12="","",J12)</f>
        <v>27. 10. 2024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Pardubický kraj</v>
      </c>
      <c r="I54" s="28" t="s">
        <v>38</v>
      </c>
      <c r="J54" s="32" t="str">
        <f>E21</f>
        <v>AZ OPTIMAL s.r.o.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108</v>
      </c>
      <c r="D57" s="92"/>
      <c r="E57" s="92"/>
      <c r="F57" s="92"/>
      <c r="G57" s="92"/>
      <c r="H57" s="92"/>
      <c r="I57" s="92"/>
      <c r="J57" s="99" t="s">
        <v>109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80</v>
      </c>
      <c r="J59" s="65">
        <f>J85</f>
        <v>0</v>
      </c>
      <c r="L59" s="34"/>
      <c r="AU59" s="18" t="s">
        <v>110</v>
      </c>
    </row>
    <row r="60" spans="2:47" s="8" customFormat="1" ht="24.95" customHeight="1">
      <c r="B60" s="101"/>
      <c r="D60" s="102" t="s">
        <v>2820</v>
      </c>
      <c r="E60" s="103"/>
      <c r="F60" s="103"/>
      <c r="G60" s="103"/>
      <c r="H60" s="103"/>
      <c r="I60" s="103"/>
      <c r="J60" s="104">
        <f>J86</f>
        <v>0</v>
      </c>
      <c r="L60" s="101"/>
    </row>
    <row r="61" spans="2:47" s="9" customFormat="1" ht="19.899999999999999" customHeight="1">
      <c r="B61" s="105"/>
      <c r="D61" s="106" t="s">
        <v>2821</v>
      </c>
      <c r="E61" s="107"/>
      <c r="F61" s="107"/>
      <c r="G61" s="107"/>
      <c r="H61" s="107"/>
      <c r="I61" s="107"/>
      <c r="J61" s="108">
        <f>J87</f>
        <v>0</v>
      </c>
      <c r="L61" s="105"/>
    </row>
    <row r="62" spans="2:47" s="9" customFormat="1" ht="19.899999999999999" customHeight="1">
      <c r="B62" s="105"/>
      <c r="D62" s="106" t="s">
        <v>2822</v>
      </c>
      <c r="E62" s="107"/>
      <c r="F62" s="107"/>
      <c r="G62" s="107"/>
      <c r="H62" s="107"/>
      <c r="I62" s="107"/>
      <c r="J62" s="108">
        <f>J96</f>
        <v>0</v>
      </c>
      <c r="L62" s="105"/>
    </row>
    <row r="63" spans="2:47" s="9" customFormat="1" ht="19.899999999999999" customHeight="1">
      <c r="B63" s="105"/>
      <c r="D63" s="106" t="s">
        <v>2823</v>
      </c>
      <c r="E63" s="107"/>
      <c r="F63" s="107"/>
      <c r="G63" s="107"/>
      <c r="H63" s="107"/>
      <c r="I63" s="107"/>
      <c r="J63" s="108">
        <f>J103</f>
        <v>0</v>
      </c>
      <c r="L63" s="105"/>
    </row>
    <row r="64" spans="2:47" s="9" customFormat="1" ht="19.899999999999999" customHeight="1">
      <c r="B64" s="105"/>
      <c r="D64" s="106" t="s">
        <v>2824</v>
      </c>
      <c r="E64" s="107"/>
      <c r="F64" s="107"/>
      <c r="G64" s="107"/>
      <c r="H64" s="107"/>
      <c r="I64" s="107"/>
      <c r="J64" s="108">
        <f>J107</f>
        <v>0</v>
      </c>
      <c r="L64" s="105"/>
    </row>
    <row r="65" spans="2:12" s="9" customFormat="1" ht="19.899999999999999" customHeight="1">
      <c r="B65" s="105"/>
      <c r="D65" s="106" t="s">
        <v>2825</v>
      </c>
      <c r="E65" s="107"/>
      <c r="F65" s="107"/>
      <c r="G65" s="107"/>
      <c r="H65" s="107"/>
      <c r="I65" s="107"/>
      <c r="J65" s="108">
        <f>J111</f>
        <v>0</v>
      </c>
      <c r="L65" s="105"/>
    </row>
    <row r="66" spans="2:12" s="1" customFormat="1" ht="21.75" customHeight="1">
      <c r="B66" s="34"/>
      <c r="L66" s="34"/>
    </row>
    <row r="67" spans="2:12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4"/>
    </row>
    <row r="71" spans="2:12" s="1" customFormat="1" ht="6.95" customHeight="1"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34"/>
    </row>
    <row r="72" spans="2:12" s="1" customFormat="1" ht="24.95" customHeight="1">
      <c r="B72" s="34"/>
      <c r="C72" s="22" t="s">
        <v>131</v>
      </c>
      <c r="L72" s="34"/>
    </row>
    <row r="73" spans="2:12" s="1" customFormat="1" ht="6.95" customHeight="1">
      <c r="B73" s="34"/>
      <c r="L73" s="34"/>
    </row>
    <row r="74" spans="2:12" s="1" customFormat="1" ht="12" customHeight="1">
      <c r="B74" s="34"/>
      <c r="C74" s="28" t="s">
        <v>16</v>
      </c>
      <c r="L74" s="34"/>
    </row>
    <row r="75" spans="2:12" s="1" customFormat="1" ht="16.5" customHeight="1">
      <c r="B75" s="34"/>
      <c r="E75" s="318" t="str">
        <f>E7</f>
        <v>SPŠ Chrudim - rekonstrukce havarijního stavu střechy II</v>
      </c>
      <c r="F75" s="319"/>
      <c r="G75" s="319"/>
      <c r="H75" s="319"/>
      <c r="L75" s="34"/>
    </row>
    <row r="76" spans="2:12" s="1" customFormat="1" ht="12" customHeight="1">
      <c r="B76" s="34"/>
      <c r="C76" s="28" t="s">
        <v>105</v>
      </c>
      <c r="L76" s="34"/>
    </row>
    <row r="77" spans="2:12" s="1" customFormat="1" ht="16.5" customHeight="1">
      <c r="B77" s="34"/>
      <c r="E77" s="281" t="str">
        <f>E9</f>
        <v>VRN - Vedlejší rozpočtové náklady</v>
      </c>
      <c r="F77" s="320"/>
      <c r="G77" s="320"/>
      <c r="H77" s="320"/>
      <c r="L77" s="34"/>
    </row>
    <row r="78" spans="2:12" s="1" customFormat="1" ht="6.95" customHeight="1">
      <c r="B78" s="34"/>
      <c r="L78" s="34"/>
    </row>
    <row r="79" spans="2:12" s="1" customFormat="1" ht="12" customHeight="1">
      <c r="B79" s="34"/>
      <c r="C79" s="28" t="s">
        <v>22</v>
      </c>
      <c r="F79" s="26" t="str">
        <f>F12</f>
        <v>Ulice Čáslavská, 537 01 Chrudim IV</v>
      </c>
      <c r="I79" s="28" t="s">
        <v>24</v>
      </c>
      <c r="J79" s="51" t="str">
        <f>IF(J12="","",J12)</f>
        <v>27. 10. 2024</v>
      </c>
      <c r="L79" s="34"/>
    </row>
    <row r="80" spans="2:12" s="1" customFormat="1" ht="6.95" customHeight="1">
      <c r="B80" s="34"/>
      <c r="L80" s="34"/>
    </row>
    <row r="81" spans="2:65" s="1" customFormat="1" ht="15.2" customHeight="1">
      <c r="B81" s="34"/>
      <c r="C81" s="28" t="s">
        <v>30</v>
      </c>
      <c r="F81" s="26" t="str">
        <f>E15</f>
        <v>Pardubický kraj</v>
      </c>
      <c r="I81" s="28" t="s">
        <v>38</v>
      </c>
      <c r="J81" s="32" t="str">
        <f>E21</f>
        <v>AZ OPTIMAL s.r.o.</v>
      </c>
      <c r="L81" s="34"/>
    </row>
    <row r="82" spans="2:65" s="1" customFormat="1" ht="15.2" customHeight="1">
      <c r="B82" s="34"/>
      <c r="C82" s="28" t="s">
        <v>36</v>
      </c>
      <c r="F82" s="26" t="str">
        <f>IF(E18="","",E18)</f>
        <v>Vyplň údaj</v>
      </c>
      <c r="I82" s="28" t="s">
        <v>43</v>
      </c>
      <c r="J82" s="32" t="str">
        <f>E24</f>
        <v xml:space="preserve"> </v>
      </c>
      <c r="L82" s="34"/>
    </row>
    <row r="83" spans="2:65" s="1" customFormat="1" ht="10.35" customHeight="1">
      <c r="B83" s="34"/>
      <c r="L83" s="34"/>
    </row>
    <row r="84" spans="2:65" s="10" customFormat="1" ht="29.25" customHeight="1">
      <c r="B84" s="109"/>
      <c r="C84" s="110" t="s">
        <v>132</v>
      </c>
      <c r="D84" s="111" t="s">
        <v>67</v>
      </c>
      <c r="E84" s="111" t="s">
        <v>63</v>
      </c>
      <c r="F84" s="111" t="s">
        <v>64</v>
      </c>
      <c r="G84" s="111" t="s">
        <v>133</v>
      </c>
      <c r="H84" s="111" t="s">
        <v>134</v>
      </c>
      <c r="I84" s="111" t="s">
        <v>135</v>
      </c>
      <c r="J84" s="111" t="s">
        <v>109</v>
      </c>
      <c r="K84" s="112" t="s">
        <v>136</v>
      </c>
      <c r="L84" s="109"/>
      <c r="M84" s="58" t="s">
        <v>44</v>
      </c>
      <c r="N84" s="59" t="s">
        <v>52</v>
      </c>
      <c r="O84" s="59" t="s">
        <v>137</v>
      </c>
      <c r="P84" s="59" t="s">
        <v>138</v>
      </c>
      <c r="Q84" s="59" t="s">
        <v>139</v>
      </c>
      <c r="R84" s="59" t="s">
        <v>140</v>
      </c>
      <c r="S84" s="59" t="s">
        <v>141</v>
      </c>
      <c r="T84" s="60" t="s">
        <v>142</v>
      </c>
    </row>
    <row r="85" spans="2:65" s="1" customFormat="1" ht="22.9" customHeight="1">
      <c r="B85" s="34"/>
      <c r="C85" s="63" t="s">
        <v>143</v>
      </c>
      <c r="J85" s="113">
        <f>BK85</f>
        <v>0</v>
      </c>
      <c r="L85" s="34"/>
      <c r="M85" s="61"/>
      <c r="N85" s="52"/>
      <c r="O85" s="52"/>
      <c r="P85" s="114">
        <f>P86</f>
        <v>0</v>
      </c>
      <c r="Q85" s="52"/>
      <c r="R85" s="114">
        <f>R86</f>
        <v>0</v>
      </c>
      <c r="S85" s="52"/>
      <c r="T85" s="115">
        <f>T86</f>
        <v>0</v>
      </c>
      <c r="AT85" s="18" t="s">
        <v>81</v>
      </c>
      <c r="AU85" s="18" t="s">
        <v>110</v>
      </c>
      <c r="BK85" s="116">
        <f>BK86</f>
        <v>0</v>
      </c>
    </row>
    <row r="86" spans="2:65" s="11" customFormat="1" ht="25.9" customHeight="1">
      <c r="B86" s="117"/>
      <c r="D86" s="118" t="s">
        <v>81</v>
      </c>
      <c r="E86" s="119" t="s">
        <v>101</v>
      </c>
      <c r="F86" s="119" t="s">
        <v>102</v>
      </c>
      <c r="I86" s="120"/>
      <c r="J86" s="121">
        <f>BK86</f>
        <v>0</v>
      </c>
      <c r="L86" s="117"/>
      <c r="M86" s="122"/>
      <c r="P86" s="123">
        <f>P87+P96+P103+P107+P111</f>
        <v>0</v>
      </c>
      <c r="R86" s="123">
        <f>R87+R96+R103+R107+R111</f>
        <v>0</v>
      </c>
      <c r="T86" s="124">
        <f>T87+T96+T103+T107+T111</f>
        <v>0</v>
      </c>
      <c r="AR86" s="118" t="s">
        <v>180</v>
      </c>
      <c r="AT86" s="125" t="s">
        <v>81</v>
      </c>
      <c r="AU86" s="125" t="s">
        <v>82</v>
      </c>
      <c r="AY86" s="118" t="s">
        <v>146</v>
      </c>
      <c r="BK86" s="126">
        <f>BK87+BK96+BK103+BK107+BK111</f>
        <v>0</v>
      </c>
    </row>
    <row r="87" spans="2:65" s="11" customFormat="1" ht="22.9" customHeight="1">
      <c r="B87" s="117"/>
      <c r="D87" s="118" t="s">
        <v>81</v>
      </c>
      <c r="E87" s="127" t="s">
        <v>2826</v>
      </c>
      <c r="F87" s="127" t="s">
        <v>2827</v>
      </c>
      <c r="I87" s="120"/>
      <c r="J87" s="128">
        <f>BK87</f>
        <v>0</v>
      </c>
      <c r="L87" s="117"/>
      <c r="M87" s="122"/>
      <c r="P87" s="123">
        <f>SUM(P88:P95)</f>
        <v>0</v>
      </c>
      <c r="R87" s="123">
        <f>SUM(R88:R95)</f>
        <v>0</v>
      </c>
      <c r="T87" s="124">
        <f>SUM(T88:T95)</f>
        <v>0</v>
      </c>
      <c r="AR87" s="118" t="s">
        <v>180</v>
      </c>
      <c r="AT87" s="125" t="s">
        <v>81</v>
      </c>
      <c r="AU87" s="125" t="s">
        <v>90</v>
      </c>
      <c r="AY87" s="118" t="s">
        <v>146</v>
      </c>
      <c r="BK87" s="126">
        <f>SUM(BK88:BK95)</f>
        <v>0</v>
      </c>
    </row>
    <row r="88" spans="2:65" s="1" customFormat="1" ht="16.5" customHeight="1">
      <c r="B88" s="34"/>
      <c r="C88" s="129" t="s">
        <v>90</v>
      </c>
      <c r="D88" s="129" t="s">
        <v>148</v>
      </c>
      <c r="E88" s="130" t="s">
        <v>2828</v>
      </c>
      <c r="F88" s="131" t="s">
        <v>2829</v>
      </c>
      <c r="G88" s="132" t="s">
        <v>381</v>
      </c>
      <c r="H88" s="133">
        <v>3</v>
      </c>
      <c r="I88" s="134"/>
      <c r="J88" s="135">
        <f>ROUND(I88*H88,2)</f>
        <v>0</v>
      </c>
      <c r="K88" s="131" t="s">
        <v>152</v>
      </c>
      <c r="L88" s="34"/>
      <c r="M88" s="136" t="s">
        <v>44</v>
      </c>
      <c r="N88" s="137" t="s">
        <v>53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9">
        <f>S88*H88</f>
        <v>0</v>
      </c>
      <c r="AR88" s="140" t="s">
        <v>2830</v>
      </c>
      <c r="AT88" s="140" t="s">
        <v>148</v>
      </c>
      <c r="AU88" s="140" t="s">
        <v>92</v>
      </c>
      <c r="AY88" s="18" t="s">
        <v>146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90</v>
      </c>
      <c r="BK88" s="141">
        <f>ROUND(I88*H88,2)</f>
        <v>0</v>
      </c>
      <c r="BL88" s="18" t="s">
        <v>2830</v>
      </c>
      <c r="BM88" s="140" t="s">
        <v>2831</v>
      </c>
    </row>
    <row r="89" spans="2:65" s="1" customFormat="1" ht="11.25">
      <c r="B89" s="34"/>
      <c r="D89" s="142" t="s">
        <v>155</v>
      </c>
      <c r="F89" s="143" t="s">
        <v>2832</v>
      </c>
      <c r="I89" s="144"/>
      <c r="L89" s="34"/>
      <c r="M89" s="145"/>
      <c r="T89" s="55"/>
      <c r="AT89" s="18" t="s">
        <v>155</v>
      </c>
      <c r="AU89" s="18" t="s">
        <v>92</v>
      </c>
    </row>
    <row r="90" spans="2:65" s="12" customFormat="1" ht="11.25">
      <c r="B90" s="148"/>
      <c r="D90" s="146" t="s">
        <v>159</v>
      </c>
      <c r="E90" s="149" t="s">
        <v>44</v>
      </c>
      <c r="F90" s="150" t="s">
        <v>922</v>
      </c>
      <c r="H90" s="149" t="s">
        <v>44</v>
      </c>
      <c r="I90" s="151"/>
      <c r="L90" s="148"/>
      <c r="M90" s="152"/>
      <c r="T90" s="153"/>
      <c r="AT90" s="149" t="s">
        <v>159</v>
      </c>
      <c r="AU90" s="149" t="s">
        <v>92</v>
      </c>
      <c r="AV90" s="12" t="s">
        <v>90</v>
      </c>
      <c r="AW90" s="12" t="s">
        <v>42</v>
      </c>
      <c r="AX90" s="12" t="s">
        <v>82</v>
      </c>
      <c r="AY90" s="149" t="s">
        <v>146</v>
      </c>
    </row>
    <row r="91" spans="2:65" s="13" customFormat="1" ht="11.25">
      <c r="B91" s="154"/>
      <c r="D91" s="146" t="s">
        <v>159</v>
      </c>
      <c r="E91" s="155" t="s">
        <v>44</v>
      </c>
      <c r="F91" s="156" t="s">
        <v>2833</v>
      </c>
      <c r="H91" s="157">
        <v>3</v>
      </c>
      <c r="I91" s="158"/>
      <c r="L91" s="154"/>
      <c r="M91" s="159"/>
      <c r="T91" s="160"/>
      <c r="AT91" s="155" t="s">
        <v>159</v>
      </c>
      <c r="AU91" s="155" t="s">
        <v>92</v>
      </c>
      <c r="AV91" s="13" t="s">
        <v>92</v>
      </c>
      <c r="AW91" s="13" t="s">
        <v>42</v>
      </c>
      <c r="AX91" s="13" t="s">
        <v>90</v>
      </c>
      <c r="AY91" s="155" t="s">
        <v>146</v>
      </c>
    </row>
    <row r="92" spans="2:65" s="1" customFormat="1" ht="16.5" customHeight="1">
      <c r="B92" s="34"/>
      <c r="C92" s="129" t="s">
        <v>92</v>
      </c>
      <c r="D92" s="129" t="s">
        <v>148</v>
      </c>
      <c r="E92" s="130" t="s">
        <v>2834</v>
      </c>
      <c r="F92" s="131" t="s">
        <v>2835</v>
      </c>
      <c r="G92" s="132" t="s">
        <v>826</v>
      </c>
      <c r="H92" s="133">
        <v>1</v>
      </c>
      <c r="I92" s="134"/>
      <c r="J92" s="135">
        <f>ROUND(I92*H92,2)</f>
        <v>0</v>
      </c>
      <c r="K92" s="131" t="s">
        <v>152</v>
      </c>
      <c r="L92" s="34"/>
      <c r="M92" s="136" t="s">
        <v>44</v>
      </c>
      <c r="N92" s="137" t="s">
        <v>53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AR92" s="140" t="s">
        <v>2830</v>
      </c>
      <c r="AT92" s="140" t="s">
        <v>148</v>
      </c>
      <c r="AU92" s="140" t="s">
        <v>92</v>
      </c>
      <c r="AY92" s="18" t="s">
        <v>146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90</v>
      </c>
      <c r="BK92" s="141">
        <f>ROUND(I92*H92,2)</f>
        <v>0</v>
      </c>
      <c r="BL92" s="18" t="s">
        <v>2830</v>
      </c>
      <c r="BM92" s="140" t="s">
        <v>2836</v>
      </c>
    </row>
    <row r="93" spans="2:65" s="1" customFormat="1" ht="11.25">
      <c r="B93" s="34"/>
      <c r="D93" s="142" t="s">
        <v>155</v>
      </c>
      <c r="F93" s="143" t="s">
        <v>2837</v>
      </c>
      <c r="I93" s="144"/>
      <c r="L93" s="34"/>
      <c r="M93" s="145"/>
      <c r="T93" s="55"/>
      <c r="AT93" s="18" t="s">
        <v>155</v>
      </c>
      <c r="AU93" s="18" t="s">
        <v>92</v>
      </c>
    </row>
    <row r="94" spans="2:65" s="12" customFormat="1" ht="11.25">
      <c r="B94" s="148"/>
      <c r="D94" s="146" t="s">
        <v>159</v>
      </c>
      <c r="E94" s="149" t="s">
        <v>44</v>
      </c>
      <c r="F94" s="150" t="s">
        <v>922</v>
      </c>
      <c r="H94" s="149" t="s">
        <v>44</v>
      </c>
      <c r="I94" s="151"/>
      <c r="L94" s="148"/>
      <c r="M94" s="152"/>
      <c r="T94" s="153"/>
      <c r="AT94" s="149" t="s">
        <v>159</v>
      </c>
      <c r="AU94" s="149" t="s">
        <v>92</v>
      </c>
      <c r="AV94" s="12" t="s">
        <v>90</v>
      </c>
      <c r="AW94" s="12" t="s">
        <v>42</v>
      </c>
      <c r="AX94" s="12" t="s">
        <v>82</v>
      </c>
      <c r="AY94" s="149" t="s">
        <v>146</v>
      </c>
    </row>
    <row r="95" spans="2:65" s="13" customFormat="1" ht="11.25">
      <c r="B95" s="154"/>
      <c r="D95" s="146" t="s">
        <v>159</v>
      </c>
      <c r="E95" s="155" t="s">
        <v>44</v>
      </c>
      <c r="F95" s="156" t="s">
        <v>2838</v>
      </c>
      <c r="H95" s="157">
        <v>1</v>
      </c>
      <c r="I95" s="158"/>
      <c r="L95" s="154"/>
      <c r="M95" s="159"/>
      <c r="T95" s="160"/>
      <c r="AT95" s="155" t="s">
        <v>159</v>
      </c>
      <c r="AU95" s="155" t="s">
        <v>92</v>
      </c>
      <c r="AV95" s="13" t="s">
        <v>92</v>
      </c>
      <c r="AW95" s="13" t="s">
        <v>42</v>
      </c>
      <c r="AX95" s="13" t="s">
        <v>90</v>
      </c>
      <c r="AY95" s="155" t="s">
        <v>146</v>
      </c>
    </row>
    <row r="96" spans="2:65" s="11" customFormat="1" ht="22.9" customHeight="1">
      <c r="B96" s="117"/>
      <c r="D96" s="118" t="s">
        <v>81</v>
      </c>
      <c r="E96" s="127" t="s">
        <v>2839</v>
      </c>
      <c r="F96" s="127" t="s">
        <v>2840</v>
      </c>
      <c r="I96" s="120"/>
      <c r="J96" s="128">
        <f>BK96</f>
        <v>0</v>
      </c>
      <c r="L96" s="117"/>
      <c r="M96" s="122"/>
      <c r="P96" s="123">
        <f>SUM(P97:P102)</f>
        <v>0</v>
      </c>
      <c r="R96" s="123">
        <f>SUM(R97:R102)</f>
        <v>0</v>
      </c>
      <c r="T96" s="124">
        <f>SUM(T97:T102)</f>
        <v>0</v>
      </c>
      <c r="AR96" s="118" t="s">
        <v>180</v>
      </c>
      <c r="AT96" s="125" t="s">
        <v>81</v>
      </c>
      <c r="AU96" s="125" t="s">
        <v>90</v>
      </c>
      <c r="AY96" s="118" t="s">
        <v>146</v>
      </c>
      <c r="BK96" s="126">
        <f>SUM(BK97:BK102)</f>
        <v>0</v>
      </c>
    </row>
    <row r="97" spans="2:65" s="1" customFormat="1" ht="16.5" customHeight="1">
      <c r="B97" s="34"/>
      <c r="C97" s="129" t="s">
        <v>169</v>
      </c>
      <c r="D97" s="129" t="s">
        <v>148</v>
      </c>
      <c r="E97" s="130" t="s">
        <v>2841</v>
      </c>
      <c r="F97" s="131" t="s">
        <v>2840</v>
      </c>
      <c r="G97" s="132" t="s">
        <v>826</v>
      </c>
      <c r="H97" s="133">
        <v>1</v>
      </c>
      <c r="I97" s="134"/>
      <c r="J97" s="135">
        <f>ROUND(I97*H97,2)</f>
        <v>0</v>
      </c>
      <c r="K97" s="131" t="s">
        <v>152</v>
      </c>
      <c r="L97" s="34"/>
      <c r="M97" s="136" t="s">
        <v>44</v>
      </c>
      <c r="N97" s="137" t="s">
        <v>53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2830</v>
      </c>
      <c r="AT97" s="140" t="s">
        <v>148</v>
      </c>
      <c r="AU97" s="140" t="s">
        <v>92</v>
      </c>
      <c r="AY97" s="18" t="s">
        <v>146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90</v>
      </c>
      <c r="BK97" s="141">
        <f>ROUND(I97*H97,2)</f>
        <v>0</v>
      </c>
      <c r="BL97" s="18" t="s">
        <v>2830</v>
      </c>
      <c r="BM97" s="140" t="s">
        <v>2842</v>
      </c>
    </row>
    <row r="98" spans="2:65" s="1" customFormat="1" ht="11.25">
      <c r="B98" s="34"/>
      <c r="D98" s="142" t="s">
        <v>155</v>
      </c>
      <c r="F98" s="143" t="s">
        <v>2843</v>
      </c>
      <c r="I98" s="144"/>
      <c r="L98" s="34"/>
      <c r="M98" s="145"/>
      <c r="T98" s="55"/>
      <c r="AT98" s="18" t="s">
        <v>155</v>
      </c>
      <c r="AU98" s="18" t="s">
        <v>92</v>
      </c>
    </row>
    <row r="99" spans="2:65" s="1" customFormat="1" ht="29.25">
      <c r="B99" s="34"/>
      <c r="D99" s="146" t="s">
        <v>157</v>
      </c>
      <c r="F99" s="147" t="s">
        <v>2844</v>
      </c>
      <c r="I99" s="144"/>
      <c r="L99" s="34"/>
      <c r="M99" s="145"/>
      <c r="T99" s="55"/>
      <c r="AT99" s="18" t="s">
        <v>157</v>
      </c>
      <c r="AU99" s="18" t="s">
        <v>92</v>
      </c>
    </row>
    <row r="100" spans="2:65" s="1" customFormat="1" ht="16.5" customHeight="1">
      <c r="B100" s="34"/>
      <c r="C100" s="129" t="s">
        <v>153</v>
      </c>
      <c r="D100" s="129" t="s">
        <v>148</v>
      </c>
      <c r="E100" s="130" t="s">
        <v>2845</v>
      </c>
      <c r="F100" s="131" t="s">
        <v>2846</v>
      </c>
      <c r="G100" s="132" t="s">
        <v>826</v>
      </c>
      <c r="H100" s="133">
        <v>1</v>
      </c>
      <c r="I100" s="134"/>
      <c r="J100" s="135">
        <f>ROUND(I100*H100,2)</f>
        <v>0</v>
      </c>
      <c r="K100" s="131" t="s">
        <v>152</v>
      </c>
      <c r="L100" s="34"/>
      <c r="M100" s="136" t="s">
        <v>44</v>
      </c>
      <c r="N100" s="137" t="s">
        <v>53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2830</v>
      </c>
      <c r="AT100" s="140" t="s">
        <v>148</v>
      </c>
      <c r="AU100" s="140" t="s">
        <v>92</v>
      </c>
      <c r="AY100" s="18" t="s">
        <v>146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90</v>
      </c>
      <c r="BK100" s="141">
        <f>ROUND(I100*H100,2)</f>
        <v>0</v>
      </c>
      <c r="BL100" s="18" t="s">
        <v>2830</v>
      </c>
      <c r="BM100" s="140" t="s">
        <v>2847</v>
      </c>
    </row>
    <row r="101" spans="2:65" s="1" customFormat="1" ht="11.25">
      <c r="B101" s="34"/>
      <c r="D101" s="142" t="s">
        <v>155</v>
      </c>
      <c r="F101" s="143" t="s">
        <v>2848</v>
      </c>
      <c r="I101" s="144"/>
      <c r="L101" s="34"/>
      <c r="M101" s="145"/>
      <c r="T101" s="55"/>
      <c r="AT101" s="18" t="s">
        <v>155</v>
      </c>
      <c r="AU101" s="18" t="s">
        <v>92</v>
      </c>
    </row>
    <row r="102" spans="2:65" s="13" customFormat="1" ht="11.25">
      <c r="B102" s="154"/>
      <c r="D102" s="146" t="s">
        <v>159</v>
      </c>
      <c r="E102" s="155" t="s">
        <v>44</v>
      </c>
      <c r="F102" s="156" t="s">
        <v>2849</v>
      </c>
      <c r="H102" s="157">
        <v>1</v>
      </c>
      <c r="I102" s="158"/>
      <c r="L102" s="154"/>
      <c r="M102" s="159"/>
      <c r="T102" s="160"/>
      <c r="AT102" s="155" t="s">
        <v>159</v>
      </c>
      <c r="AU102" s="155" t="s">
        <v>92</v>
      </c>
      <c r="AV102" s="13" t="s">
        <v>92</v>
      </c>
      <c r="AW102" s="13" t="s">
        <v>42</v>
      </c>
      <c r="AX102" s="13" t="s">
        <v>90</v>
      </c>
      <c r="AY102" s="155" t="s">
        <v>146</v>
      </c>
    </row>
    <row r="103" spans="2:65" s="11" customFormat="1" ht="22.9" customHeight="1">
      <c r="B103" s="117"/>
      <c r="D103" s="118" t="s">
        <v>81</v>
      </c>
      <c r="E103" s="127" t="s">
        <v>2850</v>
      </c>
      <c r="F103" s="127" t="s">
        <v>2851</v>
      </c>
      <c r="I103" s="120"/>
      <c r="J103" s="128">
        <f>BK103</f>
        <v>0</v>
      </c>
      <c r="L103" s="117"/>
      <c r="M103" s="122"/>
      <c r="P103" s="123">
        <f>SUM(P104:P106)</f>
        <v>0</v>
      </c>
      <c r="R103" s="123">
        <f>SUM(R104:R106)</f>
        <v>0</v>
      </c>
      <c r="T103" s="124">
        <f>SUM(T104:T106)</f>
        <v>0</v>
      </c>
      <c r="AR103" s="118" t="s">
        <v>180</v>
      </c>
      <c r="AT103" s="125" t="s">
        <v>81</v>
      </c>
      <c r="AU103" s="125" t="s">
        <v>90</v>
      </c>
      <c r="AY103" s="118" t="s">
        <v>146</v>
      </c>
      <c r="BK103" s="126">
        <f>SUM(BK104:BK106)</f>
        <v>0</v>
      </c>
    </row>
    <row r="104" spans="2:65" s="1" customFormat="1" ht="16.5" customHeight="1">
      <c r="B104" s="34"/>
      <c r="C104" s="129" t="s">
        <v>180</v>
      </c>
      <c r="D104" s="129" t="s">
        <v>148</v>
      </c>
      <c r="E104" s="130" t="s">
        <v>2852</v>
      </c>
      <c r="F104" s="131" t="s">
        <v>2853</v>
      </c>
      <c r="G104" s="132" t="s">
        <v>826</v>
      </c>
      <c r="H104" s="133">
        <v>1</v>
      </c>
      <c r="I104" s="134"/>
      <c r="J104" s="135">
        <f>ROUND(I104*H104,2)</f>
        <v>0</v>
      </c>
      <c r="K104" s="131" t="s">
        <v>152</v>
      </c>
      <c r="L104" s="34"/>
      <c r="M104" s="136" t="s">
        <v>44</v>
      </c>
      <c r="N104" s="137" t="s">
        <v>53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2830</v>
      </c>
      <c r="AT104" s="140" t="s">
        <v>148</v>
      </c>
      <c r="AU104" s="140" t="s">
        <v>92</v>
      </c>
      <c r="AY104" s="18" t="s">
        <v>146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90</v>
      </c>
      <c r="BK104" s="141">
        <f>ROUND(I104*H104,2)</f>
        <v>0</v>
      </c>
      <c r="BL104" s="18" t="s">
        <v>2830</v>
      </c>
      <c r="BM104" s="140" t="s">
        <v>2854</v>
      </c>
    </row>
    <row r="105" spans="2:65" s="1" customFormat="1" ht="11.25">
      <c r="B105" s="34"/>
      <c r="D105" s="142" t="s">
        <v>155</v>
      </c>
      <c r="F105" s="143" t="s">
        <v>2855</v>
      </c>
      <c r="I105" s="144"/>
      <c r="L105" s="34"/>
      <c r="M105" s="145"/>
      <c r="T105" s="55"/>
      <c r="AT105" s="18" t="s">
        <v>155</v>
      </c>
      <c r="AU105" s="18" t="s">
        <v>92</v>
      </c>
    </row>
    <row r="106" spans="2:65" s="1" customFormat="1" ht="29.25">
      <c r="B106" s="34"/>
      <c r="D106" s="146" t="s">
        <v>157</v>
      </c>
      <c r="F106" s="147" t="s">
        <v>2856</v>
      </c>
      <c r="I106" s="144"/>
      <c r="L106" s="34"/>
      <c r="M106" s="145"/>
      <c r="T106" s="55"/>
      <c r="AT106" s="18" t="s">
        <v>157</v>
      </c>
      <c r="AU106" s="18" t="s">
        <v>92</v>
      </c>
    </row>
    <row r="107" spans="2:65" s="11" customFormat="1" ht="22.9" customHeight="1">
      <c r="B107" s="117"/>
      <c r="D107" s="118" t="s">
        <v>81</v>
      </c>
      <c r="E107" s="127" t="s">
        <v>2857</v>
      </c>
      <c r="F107" s="127" t="s">
        <v>2858</v>
      </c>
      <c r="I107" s="120"/>
      <c r="J107" s="128">
        <f>BK107</f>
        <v>0</v>
      </c>
      <c r="L107" s="117"/>
      <c r="M107" s="122"/>
      <c r="P107" s="123">
        <f>SUM(P108:P110)</f>
        <v>0</v>
      </c>
      <c r="R107" s="123">
        <f>SUM(R108:R110)</f>
        <v>0</v>
      </c>
      <c r="T107" s="124">
        <f>SUM(T108:T110)</f>
        <v>0</v>
      </c>
      <c r="AR107" s="118" t="s">
        <v>180</v>
      </c>
      <c r="AT107" s="125" t="s">
        <v>81</v>
      </c>
      <c r="AU107" s="125" t="s">
        <v>90</v>
      </c>
      <c r="AY107" s="118" t="s">
        <v>146</v>
      </c>
      <c r="BK107" s="126">
        <f>SUM(BK108:BK110)</f>
        <v>0</v>
      </c>
    </row>
    <row r="108" spans="2:65" s="1" customFormat="1" ht="16.5" customHeight="1">
      <c r="B108" s="34"/>
      <c r="C108" s="129" t="s">
        <v>189</v>
      </c>
      <c r="D108" s="129" t="s">
        <v>148</v>
      </c>
      <c r="E108" s="130" t="s">
        <v>2859</v>
      </c>
      <c r="F108" s="131" t="s">
        <v>2858</v>
      </c>
      <c r="G108" s="132" t="s">
        <v>826</v>
      </c>
      <c r="H108" s="133">
        <v>1</v>
      </c>
      <c r="I108" s="134"/>
      <c r="J108" s="135">
        <f>ROUND(I108*H108,2)</f>
        <v>0</v>
      </c>
      <c r="K108" s="131" t="s">
        <v>152</v>
      </c>
      <c r="L108" s="34"/>
      <c r="M108" s="136" t="s">
        <v>44</v>
      </c>
      <c r="N108" s="137" t="s">
        <v>53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9">
        <f>S108*H108</f>
        <v>0</v>
      </c>
      <c r="AR108" s="140" t="s">
        <v>2830</v>
      </c>
      <c r="AT108" s="140" t="s">
        <v>148</v>
      </c>
      <c r="AU108" s="140" t="s">
        <v>92</v>
      </c>
      <c r="AY108" s="18" t="s">
        <v>146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90</v>
      </c>
      <c r="BK108" s="141">
        <f>ROUND(I108*H108,2)</f>
        <v>0</v>
      </c>
      <c r="BL108" s="18" t="s">
        <v>2830</v>
      </c>
      <c r="BM108" s="140" t="s">
        <v>2860</v>
      </c>
    </row>
    <row r="109" spans="2:65" s="1" customFormat="1" ht="11.25">
      <c r="B109" s="34"/>
      <c r="D109" s="142" t="s">
        <v>155</v>
      </c>
      <c r="F109" s="143" t="s">
        <v>2861</v>
      </c>
      <c r="I109" s="144"/>
      <c r="L109" s="34"/>
      <c r="M109" s="145"/>
      <c r="T109" s="55"/>
      <c r="AT109" s="18" t="s">
        <v>155</v>
      </c>
      <c r="AU109" s="18" t="s">
        <v>92</v>
      </c>
    </row>
    <row r="110" spans="2:65" s="1" customFormat="1" ht="19.5">
      <c r="B110" s="34"/>
      <c r="D110" s="146" t="s">
        <v>157</v>
      </c>
      <c r="F110" s="147" t="s">
        <v>2862</v>
      </c>
      <c r="I110" s="144"/>
      <c r="L110" s="34"/>
      <c r="M110" s="145"/>
      <c r="T110" s="55"/>
      <c r="AT110" s="18" t="s">
        <v>157</v>
      </c>
      <c r="AU110" s="18" t="s">
        <v>92</v>
      </c>
    </row>
    <row r="111" spans="2:65" s="11" customFormat="1" ht="22.9" customHeight="1">
      <c r="B111" s="117"/>
      <c r="D111" s="118" t="s">
        <v>81</v>
      </c>
      <c r="E111" s="127" t="s">
        <v>2863</v>
      </c>
      <c r="F111" s="127" t="s">
        <v>2864</v>
      </c>
      <c r="I111" s="120"/>
      <c r="J111" s="128">
        <f>BK111</f>
        <v>0</v>
      </c>
      <c r="L111" s="117"/>
      <c r="M111" s="122"/>
      <c r="P111" s="123">
        <f>SUM(P112:P123)</f>
        <v>0</v>
      </c>
      <c r="R111" s="123">
        <f>SUM(R112:R123)</f>
        <v>0</v>
      </c>
      <c r="T111" s="124">
        <f>SUM(T112:T123)</f>
        <v>0</v>
      </c>
      <c r="AR111" s="118" t="s">
        <v>180</v>
      </c>
      <c r="AT111" s="125" t="s">
        <v>81</v>
      </c>
      <c r="AU111" s="125" t="s">
        <v>90</v>
      </c>
      <c r="AY111" s="118" t="s">
        <v>146</v>
      </c>
      <c r="BK111" s="126">
        <f>SUM(BK112:BK123)</f>
        <v>0</v>
      </c>
    </row>
    <row r="112" spans="2:65" s="1" customFormat="1" ht="16.5" customHeight="1">
      <c r="B112" s="34"/>
      <c r="C112" s="129" t="s">
        <v>196</v>
      </c>
      <c r="D112" s="129" t="s">
        <v>148</v>
      </c>
      <c r="E112" s="130" t="s">
        <v>2865</v>
      </c>
      <c r="F112" s="131" t="s">
        <v>2866</v>
      </c>
      <c r="G112" s="132" t="s">
        <v>826</v>
      </c>
      <c r="H112" s="133">
        <v>1</v>
      </c>
      <c r="I112" s="134"/>
      <c r="J112" s="135">
        <f>ROUND(I112*H112,2)</f>
        <v>0</v>
      </c>
      <c r="K112" s="131" t="s">
        <v>152</v>
      </c>
      <c r="L112" s="34"/>
      <c r="M112" s="136" t="s">
        <v>44</v>
      </c>
      <c r="N112" s="137" t="s">
        <v>53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2830</v>
      </c>
      <c r="AT112" s="140" t="s">
        <v>148</v>
      </c>
      <c r="AU112" s="140" t="s">
        <v>92</v>
      </c>
      <c r="AY112" s="18" t="s">
        <v>146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90</v>
      </c>
      <c r="BK112" s="141">
        <f>ROUND(I112*H112,2)</f>
        <v>0</v>
      </c>
      <c r="BL112" s="18" t="s">
        <v>2830</v>
      </c>
      <c r="BM112" s="140" t="s">
        <v>2867</v>
      </c>
    </row>
    <row r="113" spans="2:65" s="1" customFormat="1" ht="11.25">
      <c r="B113" s="34"/>
      <c r="D113" s="142" t="s">
        <v>155</v>
      </c>
      <c r="F113" s="143" t="s">
        <v>2868</v>
      </c>
      <c r="I113" s="144"/>
      <c r="L113" s="34"/>
      <c r="M113" s="145"/>
      <c r="T113" s="55"/>
      <c r="AT113" s="18" t="s">
        <v>155</v>
      </c>
      <c r="AU113" s="18" t="s">
        <v>92</v>
      </c>
    </row>
    <row r="114" spans="2:65" s="1" customFormat="1" ht="19.5">
      <c r="B114" s="34"/>
      <c r="D114" s="146" t="s">
        <v>157</v>
      </c>
      <c r="F114" s="147" t="s">
        <v>2869</v>
      </c>
      <c r="I114" s="144"/>
      <c r="L114" s="34"/>
      <c r="M114" s="145"/>
      <c r="T114" s="55"/>
      <c r="AT114" s="18" t="s">
        <v>157</v>
      </c>
      <c r="AU114" s="18" t="s">
        <v>92</v>
      </c>
    </row>
    <row r="115" spans="2:65" s="12" customFormat="1" ht="11.25">
      <c r="B115" s="148"/>
      <c r="D115" s="146" t="s">
        <v>159</v>
      </c>
      <c r="E115" s="149" t="s">
        <v>44</v>
      </c>
      <c r="F115" s="150" t="s">
        <v>2870</v>
      </c>
      <c r="H115" s="149" t="s">
        <v>44</v>
      </c>
      <c r="I115" s="151"/>
      <c r="L115" s="148"/>
      <c r="M115" s="152"/>
      <c r="T115" s="153"/>
      <c r="AT115" s="149" t="s">
        <v>159</v>
      </c>
      <c r="AU115" s="149" t="s">
        <v>92</v>
      </c>
      <c r="AV115" s="12" t="s">
        <v>90</v>
      </c>
      <c r="AW115" s="12" t="s">
        <v>42</v>
      </c>
      <c r="AX115" s="12" t="s">
        <v>82</v>
      </c>
      <c r="AY115" s="149" t="s">
        <v>146</v>
      </c>
    </row>
    <row r="116" spans="2:65" s="13" customFormat="1" ht="22.5">
      <c r="B116" s="154"/>
      <c r="D116" s="146" t="s">
        <v>159</v>
      </c>
      <c r="E116" s="155" t="s">
        <v>44</v>
      </c>
      <c r="F116" s="156" t="s">
        <v>2871</v>
      </c>
      <c r="H116" s="157">
        <v>1</v>
      </c>
      <c r="I116" s="158"/>
      <c r="L116" s="154"/>
      <c r="M116" s="159"/>
      <c r="T116" s="160"/>
      <c r="AT116" s="155" t="s">
        <v>159</v>
      </c>
      <c r="AU116" s="155" t="s">
        <v>92</v>
      </c>
      <c r="AV116" s="13" t="s">
        <v>92</v>
      </c>
      <c r="AW116" s="13" t="s">
        <v>42</v>
      </c>
      <c r="AX116" s="13" t="s">
        <v>90</v>
      </c>
      <c r="AY116" s="155" t="s">
        <v>146</v>
      </c>
    </row>
    <row r="117" spans="2:65" s="1" customFormat="1" ht="16.5" customHeight="1">
      <c r="B117" s="34"/>
      <c r="C117" s="129" t="s">
        <v>203</v>
      </c>
      <c r="D117" s="129" t="s">
        <v>148</v>
      </c>
      <c r="E117" s="130" t="s">
        <v>2872</v>
      </c>
      <c r="F117" s="131" t="s">
        <v>2873</v>
      </c>
      <c r="G117" s="132" t="s">
        <v>826</v>
      </c>
      <c r="H117" s="133">
        <v>1</v>
      </c>
      <c r="I117" s="134"/>
      <c r="J117" s="135">
        <f>ROUND(I117*H117,2)</f>
        <v>0</v>
      </c>
      <c r="K117" s="131" t="s">
        <v>152</v>
      </c>
      <c r="L117" s="34"/>
      <c r="M117" s="136" t="s">
        <v>44</v>
      </c>
      <c r="N117" s="137" t="s">
        <v>53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2830</v>
      </c>
      <c r="AT117" s="140" t="s">
        <v>148</v>
      </c>
      <c r="AU117" s="140" t="s">
        <v>92</v>
      </c>
      <c r="AY117" s="18" t="s">
        <v>146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90</v>
      </c>
      <c r="BK117" s="141">
        <f>ROUND(I117*H117,2)</f>
        <v>0</v>
      </c>
      <c r="BL117" s="18" t="s">
        <v>2830</v>
      </c>
      <c r="BM117" s="140" t="s">
        <v>2874</v>
      </c>
    </row>
    <row r="118" spans="2:65" s="1" customFormat="1" ht="11.25">
      <c r="B118" s="34"/>
      <c r="D118" s="142" t="s">
        <v>155</v>
      </c>
      <c r="F118" s="143" t="s">
        <v>2875</v>
      </c>
      <c r="I118" s="144"/>
      <c r="L118" s="34"/>
      <c r="M118" s="145"/>
      <c r="T118" s="55"/>
      <c r="AT118" s="18" t="s">
        <v>155</v>
      </c>
      <c r="AU118" s="18" t="s">
        <v>92</v>
      </c>
    </row>
    <row r="119" spans="2:65" s="13" customFormat="1" ht="11.25">
      <c r="B119" s="154"/>
      <c r="D119" s="146" t="s">
        <v>159</v>
      </c>
      <c r="E119" s="155" t="s">
        <v>44</v>
      </c>
      <c r="F119" s="156" t="s">
        <v>2876</v>
      </c>
      <c r="H119" s="157">
        <v>1</v>
      </c>
      <c r="I119" s="158"/>
      <c r="L119" s="154"/>
      <c r="M119" s="159"/>
      <c r="T119" s="160"/>
      <c r="AT119" s="155" t="s">
        <v>159</v>
      </c>
      <c r="AU119" s="155" t="s">
        <v>92</v>
      </c>
      <c r="AV119" s="13" t="s">
        <v>92</v>
      </c>
      <c r="AW119" s="13" t="s">
        <v>42</v>
      </c>
      <c r="AX119" s="13" t="s">
        <v>90</v>
      </c>
      <c r="AY119" s="155" t="s">
        <v>146</v>
      </c>
    </row>
    <row r="120" spans="2:65" s="1" customFormat="1" ht="16.5" customHeight="1">
      <c r="B120" s="34"/>
      <c r="C120" s="129" t="s">
        <v>187</v>
      </c>
      <c r="D120" s="129" t="s">
        <v>148</v>
      </c>
      <c r="E120" s="130" t="s">
        <v>2877</v>
      </c>
      <c r="F120" s="131" t="s">
        <v>2878</v>
      </c>
      <c r="G120" s="132" t="s">
        <v>826</v>
      </c>
      <c r="H120" s="133">
        <v>1</v>
      </c>
      <c r="I120" s="134"/>
      <c r="J120" s="135">
        <f>ROUND(I120*H120,2)</f>
        <v>0</v>
      </c>
      <c r="K120" s="131" t="s">
        <v>152</v>
      </c>
      <c r="L120" s="34"/>
      <c r="M120" s="136" t="s">
        <v>44</v>
      </c>
      <c r="N120" s="137" t="s">
        <v>53</v>
      </c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40" t="s">
        <v>2830</v>
      </c>
      <c r="AT120" s="140" t="s">
        <v>148</v>
      </c>
      <c r="AU120" s="140" t="s">
        <v>92</v>
      </c>
      <c r="AY120" s="18" t="s">
        <v>146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90</v>
      </c>
      <c r="BK120" s="141">
        <f>ROUND(I120*H120,2)</f>
        <v>0</v>
      </c>
      <c r="BL120" s="18" t="s">
        <v>2830</v>
      </c>
      <c r="BM120" s="140" t="s">
        <v>2879</v>
      </c>
    </row>
    <row r="121" spans="2:65" s="1" customFormat="1" ht="11.25">
      <c r="B121" s="34"/>
      <c r="D121" s="142" t="s">
        <v>155</v>
      </c>
      <c r="F121" s="143" t="s">
        <v>2880</v>
      </c>
      <c r="I121" s="144"/>
      <c r="L121" s="34"/>
      <c r="M121" s="145"/>
      <c r="T121" s="55"/>
      <c r="AT121" s="18" t="s">
        <v>155</v>
      </c>
      <c r="AU121" s="18" t="s">
        <v>92</v>
      </c>
    </row>
    <row r="122" spans="2:65" s="12" customFormat="1" ht="11.25">
      <c r="B122" s="148"/>
      <c r="D122" s="146" t="s">
        <v>159</v>
      </c>
      <c r="E122" s="149" t="s">
        <v>44</v>
      </c>
      <c r="F122" s="150" t="s">
        <v>2870</v>
      </c>
      <c r="H122" s="149" t="s">
        <v>44</v>
      </c>
      <c r="I122" s="151"/>
      <c r="L122" s="148"/>
      <c r="M122" s="152"/>
      <c r="T122" s="153"/>
      <c r="AT122" s="149" t="s">
        <v>159</v>
      </c>
      <c r="AU122" s="149" t="s">
        <v>92</v>
      </c>
      <c r="AV122" s="12" t="s">
        <v>90</v>
      </c>
      <c r="AW122" s="12" t="s">
        <v>42</v>
      </c>
      <c r="AX122" s="12" t="s">
        <v>82</v>
      </c>
      <c r="AY122" s="149" t="s">
        <v>146</v>
      </c>
    </row>
    <row r="123" spans="2:65" s="13" customFormat="1" ht="22.5">
      <c r="B123" s="154"/>
      <c r="D123" s="146" t="s">
        <v>159</v>
      </c>
      <c r="E123" s="155" t="s">
        <v>44</v>
      </c>
      <c r="F123" s="156" t="s">
        <v>2881</v>
      </c>
      <c r="H123" s="157">
        <v>1</v>
      </c>
      <c r="I123" s="158"/>
      <c r="L123" s="154"/>
      <c r="M123" s="193"/>
      <c r="N123" s="194"/>
      <c r="O123" s="194"/>
      <c r="P123" s="194"/>
      <c r="Q123" s="194"/>
      <c r="R123" s="194"/>
      <c r="S123" s="194"/>
      <c r="T123" s="195"/>
      <c r="AT123" s="155" t="s">
        <v>159</v>
      </c>
      <c r="AU123" s="155" t="s">
        <v>92</v>
      </c>
      <c r="AV123" s="13" t="s">
        <v>92</v>
      </c>
      <c r="AW123" s="13" t="s">
        <v>42</v>
      </c>
      <c r="AX123" s="13" t="s">
        <v>90</v>
      </c>
      <c r="AY123" s="155" t="s">
        <v>146</v>
      </c>
    </row>
    <row r="124" spans="2:65" s="1" customFormat="1" ht="6.95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34"/>
    </row>
  </sheetData>
  <sheetProtection algorithmName="SHA-512" hashValue="M85eb1Dfq5VN7ifUbcnB8cciADBrzNPbOmAbvQpfRLXNjdiRbrCUs5O+gO7ODD+f/Kq2WW1V2rkjYLYGs2fESA==" saltValue="uFgM4q2qGKpTPEPVwgFbeQQNq4i+3cwq+sIPpbRSKwrqETqFEdHP0iEgo3wGC3mQ83MRaMm8lqOFt88Nj5w97Q==" spinCount="100000" sheet="1" objects="1" scenarios="1" formatColumns="0" formatRows="0" autoFilter="0"/>
  <autoFilter ref="C84:K123" xr:uid="{00000000-0009-0000-0000-000005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500-000000000000}"/>
    <hyperlink ref="F93" r:id="rId2" xr:uid="{00000000-0004-0000-0500-000001000000}"/>
    <hyperlink ref="F98" r:id="rId3" xr:uid="{00000000-0004-0000-0500-000002000000}"/>
    <hyperlink ref="F101" r:id="rId4" xr:uid="{00000000-0004-0000-0500-000003000000}"/>
    <hyperlink ref="F105" r:id="rId5" xr:uid="{00000000-0004-0000-0500-000004000000}"/>
    <hyperlink ref="F109" r:id="rId6" xr:uid="{00000000-0004-0000-0500-000005000000}"/>
    <hyperlink ref="F113" r:id="rId7" xr:uid="{00000000-0004-0000-0500-000006000000}"/>
    <hyperlink ref="F118" r:id="rId8" xr:uid="{00000000-0004-0000-0500-000007000000}"/>
    <hyperlink ref="F121" r:id="rId9" xr:uid="{00000000-0004-0000-05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customFormat="1" ht="37.5" customHeight="1"/>
    <row r="2" spans="2:11" customFormat="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6" customFormat="1" ht="45" customHeight="1">
      <c r="B3" s="200"/>
      <c r="C3" s="324" t="s">
        <v>2882</v>
      </c>
      <c r="D3" s="324"/>
      <c r="E3" s="324"/>
      <c r="F3" s="324"/>
      <c r="G3" s="324"/>
      <c r="H3" s="324"/>
      <c r="I3" s="324"/>
      <c r="J3" s="324"/>
      <c r="K3" s="201"/>
    </row>
    <row r="4" spans="2:11" customFormat="1" ht="25.5" customHeight="1">
      <c r="B4" s="202"/>
      <c r="C4" s="323" t="s">
        <v>2883</v>
      </c>
      <c r="D4" s="323"/>
      <c r="E4" s="323"/>
      <c r="F4" s="323"/>
      <c r="G4" s="323"/>
      <c r="H4" s="323"/>
      <c r="I4" s="323"/>
      <c r="J4" s="323"/>
      <c r="K4" s="203"/>
    </row>
    <row r="5" spans="2:11" customFormat="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customFormat="1" ht="15" customHeight="1">
      <c r="B6" s="202"/>
      <c r="C6" s="322" t="s">
        <v>2884</v>
      </c>
      <c r="D6" s="322"/>
      <c r="E6" s="322"/>
      <c r="F6" s="322"/>
      <c r="G6" s="322"/>
      <c r="H6" s="322"/>
      <c r="I6" s="322"/>
      <c r="J6" s="322"/>
      <c r="K6" s="203"/>
    </row>
    <row r="7" spans="2:11" customFormat="1" ht="15" customHeight="1">
      <c r="B7" s="206"/>
      <c r="C7" s="322" t="s">
        <v>2885</v>
      </c>
      <c r="D7" s="322"/>
      <c r="E7" s="322"/>
      <c r="F7" s="322"/>
      <c r="G7" s="322"/>
      <c r="H7" s="322"/>
      <c r="I7" s="322"/>
      <c r="J7" s="322"/>
      <c r="K7" s="203"/>
    </row>
    <row r="8" spans="2:11" customFormat="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customFormat="1" ht="15" customHeight="1">
      <c r="B9" s="206"/>
      <c r="C9" s="322" t="s">
        <v>2886</v>
      </c>
      <c r="D9" s="322"/>
      <c r="E9" s="322"/>
      <c r="F9" s="322"/>
      <c r="G9" s="322"/>
      <c r="H9" s="322"/>
      <c r="I9" s="322"/>
      <c r="J9" s="322"/>
      <c r="K9" s="203"/>
    </row>
    <row r="10" spans="2:11" customFormat="1" ht="15" customHeight="1">
      <c r="B10" s="206"/>
      <c r="C10" s="205"/>
      <c r="D10" s="322" t="s">
        <v>2887</v>
      </c>
      <c r="E10" s="322"/>
      <c r="F10" s="322"/>
      <c r="G10" s="322"/>
      <c r="H10" s="322"/>
      <c r="I10" s="322"/>
      <c r="J10" s="322"/>
      <c r="K10" s="203"/>
    </row>
    <row r="11" spans="2:11" customFormat="1" ht="15" customHeight="1">
      <c r="B11" s="206"/>
      <c r="C11" s="207"/>
      <c r="D11" s="322" t="s">
        <v>2888</v>
      </c>
      <c r="E11" s="322"/>
      <c r="F11" s="322"/>
      <c r="G11" s="322"/>
      <c r="H11" s="322"/>
      <c r="I11" s="322"/>
      <c r="J11" s="322"/>
      <c r="K11" s="203"/>
    </row>
    <row r="12" spans="2:11" customFormat="1" ht="15" customHeight="1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customFormat="1" ht="15" customHeight="1">
      <c r="B13" s="206"/>
      <c r="C13" s="207"/>
      <c r="D13" s="208" t="s">
        <v>2889</v>
      </c>
      <c r="E13" s="205"/>
      <c r="F13" s="205"/>
      <c r="G13" s="205"/>
      <c r="H13" s="205"/>
      <c r="I13" s="205"/>
      <c r="J13" s="205"/>
      <c r="K13" s="203"/>
    </row>
    <row r="14" spans="2:11" customFormat="1" ht="12.75" customHeight="1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customFormat="1" ht="15" customHeight="1">
      <c r="B15" s="206"/>
      <c r="C15" s="207"/>
      <c r="D15" s="322" t="s">
        <v>2890</v>
      </c>
      <c r="E15" s="322"/>
      <c r="F15" s="322"/>
      <c r="G15" s="322"/>
      <c r="H15" s="322"/>
      <c r="I15" s="322"/>
      <c r="J15" s="322"/>
      <c r="K15" s="203"/>
    </row>
    <row r="16" spans="2:11" customFormat="1" ht="15" customHeight="1">
      <c r="B16" s="206"/>
      <c r="C16" s="207"/>
      <c r="D16" s="322" t="s">
        <v>2891</v>
      </c>
      <c r="E16" s="322"/>
      <c r="F16" s="322"/>
      <c r="G16" s="322"/>
      <c r="H16" s="322"/>
      <c r="I16" s="322"/>
      <c r="J16" s="322"/>
      <c r="K16" s="203"/>
    </row>
    <row r="17" spans="2:11" customFormat="1" ht="15" customHeight="1">
      <c r="B17" s="206"/>
      <c r="C17" s="207"/>
      <c r="D17" s="322" t="s">
        <v>2892</v>
      </c>
      <c r="E17" s="322"/>
      <c r="F17" s="322"/>
      <c r="G17" s="322"/>
      <c r="H17" s="322"/>
      <c r="I17" s="322"/>
      <c r="J17" s="322"/>
      <c r="K17" s="203"/>
    </row>
    <row r="18" spans="2:11" customFormat="1" ht="15" customHeight="1">
      <c r="B18" s="206"/>
      <c r="C18" s="207"/>
      <c r="D18" s="207"/>
      <c r="E18" s="209" t="s">
        <v>89</v>
      </c>
      <c r="F18" s="322" t="s">
        <v>2893</v>
      </c>
      <c r="G18" s="322"/>
      <c r="H18" s="322"/>
      <c r="I18" s="322"/>
      <c r="J18" s="322"/>
      <c r="K18" s="203"/>
    </row>
    <row r="19" spans="2:11" customFormat="1" ht="15" customHeight="1">
      <c r="B19" s="206"/>
      <c r="C19" s="207"/>
      <c r="D19" s="207"/>
      <c r="E19" s="209" t="s">
        <v>2894</v>
      </c>
      <c r="F19" s="322" t="s">
        <v>2895</v>
      </c>
      <c r="G19" s="322"/>
      <c r="H19" s="322"/>
      <c r="I19" s="322"/>
      <c r="J19" s="322"/>
      <c r="K19" s="203"/>
    </row>
    <row r="20" spans="2:11" customFormat="1" ht="15" customHeight="1">
      <c r="B20" s="206"/>
      <c r="C20" s="207"/>
      <c r="D20" s="207"/>
      <c r="E20" s="209" t="s">
        <v>2896</v>
      </c>
      <c r="F20" s="322" t="s">
        <v>2897</v>
      </c>
      <c r="G20" s="322"/>
      <c r="H20" s="322"/>
      <c r="I20" s="322"/>
      <c r="J20" s="322"/>
      <c r="K20" s="203"/>
    </row>
    <row r="21" spans="2:11" customFormat="1" ht="15" customHeight="1">
      <c r="B21" s="206"/>
      <c r="C21" s="207"/>
      <c r="D21" s="207"/>
      <c r="E21" s="209" t="s">
        <v>2898</v>
      </c>
      <c r="F21" s="322" t="s">
        <v>2899</v>
      </c>
      <c r="G21" s="322"/>
      <c r="H21" s="322"/>
      <c r="I21" s="322"/>
      <c r="J21" s="322"/>
      <c r="K21" s="203"/>
    </row>
    <row r="22" spans="2:11" customFormat="1" ht="15" customHeight="1">
      <c r="B22" s="206"/>
      <c r="C22" s="207"/>
      <c r="D22" s="207"/>
      <c r="E22" s="209" t="s">
        <v>2900</v>
      </c>
      <c r="F22" s="322" t="s">
        <v>2901</v>
      </c>
      <c r="G22" s="322"/>
      <c r="H22" s="322"/>
      <c r="I22" s="322"/>
      <c r="J22" s="322"/>
      <c r="K22" s="203"/>
    </row>
    <row r="23" spans="2:11" customFormat="1" ht="15" customHeight="1">
      <c r="B23" s="206"/>
      <c r="C23" s="207"/>
      <c r="D23" s="207"/>
      <c r="E23" s="209" t="s">
        <v>2902</v>
      </c>
      <c r="F23" s="322" t="s">
        <v>2903</v>
      </c>
      <c r="G23" s="322"/>
      <c r="H23" s="322"/>
      <c r="I23" s="322"/>
      <c r="J23" s="322"/>
      <c r="K23" s="203"/>
    </row>
    <row r="24" spans="2:11" customFormat="1" ht="12.75" customHeight="1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customFormat="1" ht="15" customHeight="1">
      <c r="B25" s="206"/>
      <c r="C25" s="322" t="s">
        <v>2904</v>
      </c>
      <c r="D25" s="322"/>
      <c r="E25" s="322"/>
      <c r="F25" s="322"/>
      <c r="G25" s="322"/>
      <c r="H25" s="322"/>
      <c r="I25" s="322"/>
      <c r="J25" s="322"/>
      <c r="K25" s="203"/>
    </row>
    <row r="26" spans="2:11" customFormat="1" ht="15" customHeight="1">
      <c r="B26" s="206"/>
      <c r="C26" s="322" t="s">
        <v>2905</v>
      </c>
      <c r="D26" s="322"/>
      <c r="E26" s="322"/>
      <c r="F26" s="322"/>
      <c r="G26" s="322"/>
      <c r="H26" s="322"/>
      <c r="I26" s="322"/>
      <c r="J26" s="322"/>
      <c r="K26" s="203"/>
    </row>
    <row r="27" spans="2:11" customFormat="1" ht="15" customHeight="1">
      <c r="B27" s="206"/>
      <c r="C27" s="205"/>
      <c r="D27" s="322" t="s">
        <v>2906</v>
      </c>
      <c r="E27" s="322"/>
      <c r="F27" s="322"/>
      <c r="G27" s="322"/>
      <c r="H27" s="322"/>
      <c r="I27" s="322"/>
      <c r="J27" s="322"/>
      <c r="K27" s="203"/>
    </row>
    <row r="28" spans="2:11" customFormat="1" ht="15" customHeight="1">
      <c r="B28" s="206"/>
      <c r="C28" s="207"/>
      <c r="D28" s="322" t="s">
        <v>2907</v>
      </c>
      <c r="E28" s="322"/>
      <c r="F28" s="322"/>
      <c r="G28" s="322"/>
      <c r="H28" s="322"/>
      <c r="I28" s="322"/>
      <c r="J28" s="322"/>
      <c r="K28" s="203"/>
    </row>
    <row r="29" spans="2:11" customFormat="1" ht="12.75" customHeight="1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customFormat="1" ht="15" customHeight="1">
      <c r="B30" s="206"/>
      <c r="C30" s="207"/>
      <c r="D30" s="322" t="s">
        <v>2908</v>
      </c>
      <c r="E30" s="322"/>
      <c r="F30" s="322"/>
      <c r="G30" s="322"/>
      <c r="H30" s="322"/>
      <c r="I30" s="322"/>
      <c r="J30" s="322"/>
      <c r="K30" s="203"/>
    </row>
    <row r="31" spans="2:11" customFormat="1" ht="15" customHeight="1">
      <c r="B31" s="206"/>
      <c r="C31" s="207"/>
      <c r="D31" s="322" t="s">
        <v>2909</v>
      </c>
      <c r="E31" s="322"/>
      <c r="F31" s="322"/>
      <c r="G31" s="322"/>
      <c r="H31" s="322"/>
      <c r="I31" s="322"/>
      <c r="J31" s="322"/>
      <c r="K31" s="203"/>
    </row>
    <row r="32" spans="2:11" customFormat="1" ht="12.75" customHeight="1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customFormat="1" ht="15" customHeight="1">
      <c r="B33" s="206"/>
      <c r="C33" s="207"/>
      <c r="D33" s="322" t="s">
        <v>2910</v>
      </c>
      <c r="E33" s="322"/>
      <c r="F33" s="322"/>
      <c r="G33" s="322"/>
      <c r="H33" s="322"/>
      <c r="I33" s="322"/>
      <c r="J33" s="322"/>
      <c r="K33" s="203"/>
    </row>
    <row r="34" spans="2:11" customFormat="1" ht="15" customHeight="1">
      <c r="B34" s="206"/>
      <c r="C34" s="207"/>
      <c r="D34" s="322" t="s">
        <v>2911</v>
      </c>
      <c r="E34" s="322"/>
      <c r="F34" s="322"/>
      <c r="G34" s="322"/>
      <c r="H34" s="322"/>
      <c r="I34" s="322"/>
      <c r="J34" s="322"/>
      <c r="K34" s="203"/>
    </row>
    <row r="35" spans="2:11" customFormat="1" ht="15" customHeight="1">
      <c r="B35" s="206"/>
      <c r="C35" s="207"/>
      <c r="D35" s="322" t="s">
        <v>2912</v>
      </c>
      <c r="E35" s="322"/>
      <c r="F35" s="322"/>
      <c r="G35" s="322"/>
      <c r="H35" s="322"/>
      <c r="I35" s="322"/>
      <c r="J35" s="322"/>
      <c r="K35" s="203"/>
    </row>
    <row r="36" spans="2:11" customFormat="1" ht="15" customHeight="1">
      <c r="B36" s="206"/>
      <c r="C36" s="207"/>
      <c r="D36" s="205"/>
      <c r="E36" s="208" t="s">
        <v>132</v>
      </c>
      <c r="F36" s="205"/>
      <c r="G36" s="322" t="s">
        <v>2913</v>
      </c>
      <c r="H36" s="322"/>
      <c r="I36" s="322"/>
      <c r="J36" s="322"/>
      <c r="K36" s="203"/>
    </row>
    <row r="37" spans="2:11" customFormat="1" ht="30.75" customHeight="1">
      <c r="B37" s="206"/>
      <c r="C37" s="207"/>
      <c r="D37" s="205"/>
      <c r="E37" s="208" t="s">
        <v>2914</v>
      </c>
      <c r="F37" s="205"/>
      <c r="G37" s="322" t="s">
        <v>2915</v>
      </c>
      <c r="H37" s="322"/>
      <c r="I37" s="322"/>
      <c r="J37" s="322"/>
      <c r="K37" s="203"/>
    </row>
    <row r="38" spans="2:11" customFormat="1" ht="15" customHeight="1">
      <c r="B38" s="206"/>
      <c r="C38" s="207"/>
      <c r="D38" s="205"/>
      <c r="E38" s="208" t="s">
        <v>63</v>
      </c>
      <c r="F38" s="205"/>
      <c r="G38" s="322" t="s">
        <v>2916</v>
      </c>
      <c r="H38" s="322"/>
      <c r="I38" s="322"/>
      <c r="J38" s="322"/>
      <c r="K38" s="203"/>
    </row>
    <row r="39" spans="2:11" customFormat="1" ht="15" customHeight="1">
      <c r="B39" s="206"/>
      <c r="C39" s="207"/>
      <c r="D39" s="205"/>
      <c r="E39" s="208" t="s">
        <v>64</v>
      </c>
      <c r="F39" s="205"/>
      <c r="G39" s="322" t="s">
        <v>2917</v>
      </c>
      <c r="H39" s="322"/>
      <c r="I39" s="322"/>
      <c r="J39" s="322"/>
      <c r="K39" s="203"/>
    </row>
    <row r="40" spans="2:11" customFormat="1" ht="15" customHeight="1">
      <c r="B40" s="206"/>
      <c r="C40" s="207"/>
      <c r="D40" s="205"/>
      <c r="E40" s="208" t="s">
        <v>133</v>
      </c>
      <c r="F40" s="205"/>
      <c r="G40" s="322" t="s">
        <v>2918</v>
      </c>
      <c r="H40" s="322"/>
      <c r="I40" s="322"/>
      <c r="J40" s="322"/>
      <c r="K40" s="203"/>
    </row>
    <row r="41" spans="2:11" customFormat="1" ht="15" customHeight="1">
      <c r="B41" s="206"/>
      <c r="C41" s="207"/>
      <c r="D41" s="205"/>
      <c r="E41" s="208" t="s">
        <v>134</v>
      </c>
      <c r="F41" s="205"/>
      <c r="G41" s="322" t="s">
        <v>2919</v>
      </c>
      <c r="H41" s="322"/>
      <c r="I41" s="322"/>
      <c r="J41" s="322"/>
      <c r="K41" s="203"/>
    </row>
    <row r="42" spans="2:11" customFormat="1" ht="15" customHeight="1">
      <c r="B42" s="206"/>
      <c r="C42" s="207"/>
      <c r="D42" s="205"/>
      <c r="E42" s="208" t="s">
        <v>2920</v>
      </c>
      <c r="F42" s="205"/>
      <c r="G42" s="322" t="s">
        <v>2921</v>
      </c>
      <c r="H42" s="322"/>
      <c r="I42" s="322"/>
      <c r="J42" s="322"/>
      <c r="K42" s="203"/>
    </row>
    <row r="43" spans="2:11" customFormat="1" ht="15" customHeight="1">
      <c r="B43" s="206"/>
      <c r="C43" s="207"/>
      <c r="D43" s="205"/>
      <c r="E43" s="208"/>
      <c r="F43" s="205"/>
      <c r="G43" s="322" t="s">
        <v>2922</v>
      </c>
      <c r="H43" s="322"/>
      <c r="I43" s="322"/>
      <c r="J43" s="322"/>
      <c r="K43" s="203"/>
    </row>
    <row r="44" spans="2:11" customFormat="1" ht="15" customHeight="1">
      <c r="B44" s="206"/>
      <c r="C44" s="207"/>
      <c r="D44" s="205"/>
      <c r="E44" s="208" t="s">
        <v>2923</v>
      </c>
      <c r="F44" s="205"/>
      <c r="G44" s="322" t="s">
        <v>2924</v>
      </c>
      <c r="H44" s="322"/>
      <c r="I44" s="322"/>
      <c r="J44" s="322"/>
      <c r="K44" s="203"/>
    </row>
    <row r="45" spans="2:11" customFormat="1" ht="15" customHeight="1">
      <c r="B45" s="206"/>
      <c r="C45" s="207"/>
      <c r="D45" s="205"/>
      <c r="E45" s="208" t="s">
        <v>136</v>
      </c>
      <c r="F45" s="205"/>
      <c r="G45" s="322" t="s">
        <v>2925</v>
      </c>
      <c r="H45" s="322"/>
      <c r="I45" s="322"/>
      <c r="J45" s="322"/>
      <c r="K45" s="203"/>
    </row>
    <row r="46" spans="2:11" customFormat="1" ht="12.75" customHeight="1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customFormat="1" ht="15" customHeight="1">
      <c r="B47" s="206"/>
      <c r="C47" s="207"/>
      <c r="D47" s="322" t="s">
        <v>2926</v>
      </c>
      <c r="E47" s="322"/>
      <c r="F47" s="322"/>
      <c r="G47" s="322"/>
      <c r="H47" s="322"/>
      <c r="I47" s="322"/>
      <c r="J47" s="322"/>
      <c r="K47" s="203"/>
    </row>
    <row r="48" spans="2:11" customFormat="1" ht="15" customHeight="1">
      <c r="B48" s="206"/>
      <c r="C48" s="207"/>
      <c r="D48" s="207"/>
      <c r="E48" s="322" t="s">
        <v>2927</v>
      </c>
      <c r="F48" s="322"/>
      <c r="G48" s="322"/>
      <c r="H48" s="322"/>
      <c r="I48" s="322"/>
      <c r="J48" s="322"/>
      <c r="K48" s="203"/>
    </row>
    <row r="49" spans="2:11" customFormat="1" ht="15" customHeight="1">
      <c r="B49" s="206"/>
      <c r="C49" s="207"/>
      <c r="D49" s="207"/>
      <c r="E49" s="322" t="s">
        <v>2928</v>
      </c>
      <c r="F49" s="322"/>
      <c r="G49" s="322"/>
      <c r="H49" s="322"/>
      <c r="I49" s="322"/>
      <c r="J49" s="322"/>
      <c r="K49" s="203"/>
    </row>
    <row r="50" spans="2:11" customFormat="1" ht="15" customHeight="1">
      <c r="B50" s="206"/>
      <c r="C50" s="207"/>
      <c r="D50" s="207"/>
      <c r="E50" s="322" t="s">
        <v>2929</v>
      </c>
      <c r="F50" s="322"/>
      <c r="G50" s="322"/>
      <c r="H50" s="322"/>
      <c r="I50" s="322"/>
      <c r="J50" s="322"/>
      <c r="K50" s="203"/>
    </row>
    <row r="51" spans="2:11" customFormat="1" ht="15" customHeight="1">
      <c r="B51" s="206"/>
      <c r="C51" s="207"/>
      <c r="D51" s="322" t="s">
        <v>2930</v>
      </c>
      <c r="E51" s="322"/>
      <c r="F51" s="322"/>
      <c r="G51" s="322"/>
      <c r="H51" s="322"/>
      <c r="I51" s="322"/>
      <c r="J51" s="322"/>
      <c r="K51" s="203"/>
    </row>
    <row r="52" spans="2:11" customFormat="1" ht="25.5" customHeight="1">
      <c r="B52" s="202"/>
      <c r="C52" s="323" t="s">
        <v>2931</v>
      </c>
      <c r="D52" s="323"/>
      <c r="E52" s="323"/>
      <c r="F52" s="323"/>
      <c r="G52" s="323"/>
      <c r="H52" s="323"/>
      <c r="I52" s="323"/>
      <c r="J52" s="323"/>
      <c r="K52" s="203"/>
    </row>
    <row r="53" spans="2:11" customFormat="1" ht="5.25" customHeight="1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customFormat="1" ht="15" customHeight="1">
      <c r="B54" s="202"/>
      <c r="C54" s="322" t="s">
        <v>2932</v>
      </c>
      <c r="D54" s="322"/>
      <c r="E54" s="322"/>
      <c r="F54" s="322"/>
      <c r="G54" s="322"/>
      <c r="H54" s="322"/>
      <c r="I54" s="322"/>
      <c r="J54" s="322"/>
      <c r="K54" s="203"/>
    </row>
    <row r="55" spans="2:11" customFormat="1" ht="15" customHeight="1">
      <c r="B55" s="202"/>
      <c r="C55" s="322" t="s">
        <v>2933</v>
      </c>
      <c r="D55" s="322"/>
      <c r="E55" s="322"/>
      <c r="F55" s="322"/>
      <c r="G55" s="322"/>
      <c r="H55" s="322"/>
      <c r="I55" s="322"/>
      <c r="J55" s="322"/>
      <c r="K55" s="203"/>
    </row>
    <row r="56" spans="2:11" customFormat="1" ht="12.75" customHeight="1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customFormat="1" ht="15" customHeight="1">
      <c r="B57" s="202"/>
      <c r="C57" s="322" t="s">
        <v>2934</v>
      </c>
      <c r="D57" s="322"/>
      <c r="E57" s="322"/>
      <c r="F57" s="322"/>
      <c r="G57" s="322"/>
      <c r="H57" s="322"/>
      <c r="I57" s="322"/>
      <c r="J57" s="322"/>
      <c r="K57" s="203"/>
    </row>
    <row r="58" spans="2:11" customFormat="1" ht="15" customHeight="1">
      <c r="B58" s="202"/>
      <c r="C58" s="207"/>
      <c r="D58" s="322" t="s">
        <v>2935</v>
      </c>
      <c r="E58" s="322"/>
      <c r="F58" s="322"/>
      <c r="G58" s="322"/>
      <c r="H58" s="322"/>
      <c r="I58" s="322"/>
      <c r="J58" s="322"/>
      <c r="K58" s="203"/>
    </row>
    <row r="59" spans="2:11" customFormat="1" ht="15" customHeight="1">
      <c r="B59" s="202"/>
      <c r="C59" s="207"/>
      <c r="D59" s="322" t="s">
        <v>2936</v>
      </c>
      <c r="E59" s="322"/>
      <c r="F59" s="322"/>
      <c r="G59" s="322"/>
      <c r="H59" s="322"/>
      <c r="I59" s="322"/>
      <c r="J59" s="322"/>
      <c r="K59" s="203"/>
    </row>
    <row r="60" spans="2:11" customFormat="1" ht="15" customHeight="1">
      <c r="B60" s="202"/>
      <c r="C60" s="207"/>
      <c r="D60" s="322" t="s">
        <v>2937</v>
      </c>
      <c r="E60" s="322"/>
      <c r="F60" s="322"/>
      <c r="G60" s="322"/>
      <c r="H60" s="322"/>
      <c r="I60" s="322"/>
      <c r="J60" s="322"/>
      <c r="K60" s="203"/>
    </row>
    <row r="61" spans="2:11" customFormat="1" ht="15" customHeight="1">
      <c r="B61" s="202"/>
      <c r="C61" s="207"/>
      <c r="D61" s="322" t="s">
        <v>2938</v>
      </c>
      <c r="E61" s="322"/>
      <c r="F61" s="322"/>
      <c r="G61" s="322"/>
      <c r="H61" s="322"/>
      <c r="I61" s="322"/>
      <c r="J61" s="322"/>
      <c r="K61" s="203"/>
    </row>
    <row r="62" spans="2:11" customFormat="1" ht="15" customHeight="1">
      <c r="B62" s="202"/>
      <c r="C62" s="207"/>
      <c r="D62" s="325" t="s">
        <v>2939</v>
      </c>
      <c r="E62" s="325"/>
      <c r="F62" s="325"/>
      <c r="G62" s="325"/>
      <c r="H62" s="325"/>
      <c r="I62" s="325"/>
      <c r="J62" s="325"/>
      <c r="K62" s="203"/>
    </row>
    <row r="63" spans="2:11" customFormat="1" ht="15" customHeight="1">
      <c r="B63" s="202"/>
      <c r="C63" s="207"/>
      <c r="D63" s="322" t="s">
        <v>2940</v>
      </c>
      <c r="E63" s="322"/>
      <c r="F63" s="322"/>
      <c r="G63" s="322"/>
      <c r="H63" s="322"/>
      <c r="I63" s="322"/>
      <c r="J63" s="322"/>
      <c r="K63" s="203"/>
    </row>
    <row r="64" spans="2:11" customFormat="1" ht="12.75" customHeight="1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customFormat="1" ht="15" customHeight="1">
      <c r="B65" s="202"/>
      <c r="C65" s="207"/>
      <c r="D65" s="322" t="s">
        <v>2941</v>
      </c>
      <c r="E65" s="322"/>
      <c r="F65" s="322"/>
      <c r="G65" s="322"/>
      <c r="H65" s="322"/>
      <c r="I65" s="322"/>
      <c r="J65" s="322"/>
      <c r="K65" s="203"/>
    </row>
    <row r="66" spans="2:11" customFormat="1" ht="15" customHeight="1">
      <c r="B66" s="202"/>
      <c r="C66" s="207"/>
      <c r="D66" s="325" t="s">
        <v>2942</v>
      </c>
      <c r="E66" s="325"/>
      <c r="F66" s="325"/>
      <c r="G66" s="325"/>
      <c r="H66" s="325"/>
      <c r="I66" s="325"/>
      <c r="J66" s="325"/>
      <c r="K66" s="203"/>
    </row>
    <row r="67" spans="2:11" customFormat="1" ht="15" customHeight="1">
      <c r="B67" s="202"/>
      <c r="C67" s="207"/>
      <c r="D67" s="322" t="s">
        <v>2943</v>
      </c>
      <c r="E67" s="322"/>
      <c r="F67" s="322"/>
      <c r="G67" s="322"/>
      <c r="H67" s="322"/>
      <c r="I67" s="322"/>
      <c r="J67" s="322"/>
      <c r="K67" s="203"/>
    </row>
    <row r="68" spans="2:11" customFormat="1" ht="15" customHeight="1">
      <c r="B68" s="202"/>
      <c r="C68" s="207"/>
      <c r="D68" s="322" t="s">
        <v>2944</v>
      </c>
      <c r="E68" s="322"/>
      <c r="F68" s="322"/>
      <c r="G68" s="322"/>
      <c r="H68" s="322"/>
      <c r="I68" s="322"/>
      <c r="J68" s="322"/>
      <c r="K68" s="203"/>
    </row>
    <row r="69" spans="2:11" customFormat="1" ht="15" customHeight="1">
      <c r="B69" s="202"/>
      <c r="C69" s="207"/>
      <c r="D69" s="322" t="s">
        <v>2945</v>
      </c>
      <c r="E69" s="322"/>
      <c r="F69" s="322"/>
      <c r="G69" s="322"/>
      <c r="H69" s="322"/>
      <c r="I69" s="322"/>
      <c r="J69" s="322"/>
      <c r="K69" s="203"/>
    </row>
    <row r="70" spans="2:11" customFormat="1" ht="15" customHeight="1">
      <c r="B70" s="202"/>
      <c r="C70" s="207"/>
      <c r="D70" s="322" t="s">
        <v>2946</v>
      </c>
      <c r="E70" s="322"/>
      <c r="F70" s="322"/>
      <c r="G70" s="322"/>
      <c r="H70" s="322"/>
      <c r="I70" s="322"/>
      <c r="J70" s="322"/>
      <c r="K70" s="203"/>
    </row>
    <row r="71" spans="2:1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customFormat="1" ht="45" customHeight="1">
      <c r="B75" s="219"/>
      <c r="C75" s="326" t="s">
        <v>2947</v>
      </c>
      <c r="D75" s="326"/>
      <c r="E75" s="326"/>
      <c r="F75" s="326"/>
      <c r="G75" s="326"/>
      <c r="H75" s="326"/>
      <c r="I75" s="326"/>
      <c r="J75" s="326"/>
      <c r="K75" s="220"/>
    </row>
    <row r="76" spans="2:11" customFormat="1" ht="17.25" customHeight="1">
      <c r="B76" s="219"/>
      <c r="C76" s="221" t="s">
        <v>2948</v>
      </c>
      <c r="D76" s="221"/>
      <c r="E76" s="221"/>
      <c r="F76" s="221" t="s">
        <v>2949</v>
      </c>
      <c r="G76" s="222"/>
      <c r="H76" s="221" t="s">
        <v>64</v>
      </c>
      <c r="I76" s="221" t="s">
        <v>67</v>
      </c>
      <c r="J76" s="221" t="s">
        <v>2950</v>
      </c>
      <c r="K76" s="220"/>
    </row>
    <row r="77" spans="2:11" customFormat="1" ht="17.25" customHeight="1">
      <c r="B77" s="219"/>
      <c r="C77" s="223" t="s">
        <v>2951</v>
      </c>
      <c r="D77" s="223"/>
      <c r="E77" s="223"/>
      <c r="F77" s="224" t="s">
        <v>2952</v>
      </c>
      <c r="G77" s="225"/>
      <c r="H77" s="223"/>
      <c r="I77" s="223"/>
      <c r="J77" s="223" t="s">
        <v>2953</v>
      </c>
      <c r="K77" s="220"/>
    </row>
    <row r="78" spans="2:11" customFormat="1" ht="5.25" customHeight="1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customFormat="1" ht="15" customHeight="1">
      <c r="B79" s="219"/>
      <c r="C79" s="208" t="s">
        <v>63</v>
      </c>
      <c r="D79" s="228"/>
      <c r="E79" s="228"/>
      <c r="F79" s="229" t="s">
        <v>2954</v>
      </c>
      <c r="G79" s="230"/>
      <c r="H79" s="208" t="s">
        <v>2955</v>
      </c>
      <c r="I79" s="208" t="s">
        <v>2956</v>
      </c>
      <c r="J79" s="208">
        <v>20</v>
      </c>
      <c r="K79" s="220"/>
    </row>
    <row r="80" spans="2:11" customFormat="1" ht="15" customHeight="1">
      <c r="B80" s="219"/>
      <c r="C80" s="208" t="s">
        <v>2957</v>
      </c>
      <c r="D80" s="208"/>
      <c r="E80" s="208"/>
      <c r="F80" s="229" t="s">
        <v>2954</v>
      </c>
      <c r="G80" s="230"/>
      <c r="H80" s="208" t="s">
        <v>2958</v>
      </c>
      <c r="I80" s="208" t="s">
        <v>2956</v>
      </c>
      <c r="J80" s="208">
        <v>120</v>
      </c>
      <c r="K80" s="220"/>
    </row>
    <row r="81" spans="2:11" customFormat="1" ht="15" customHeight="1">
      <c r="B81" s="231"/>
      <c r="C81" s="208" t="s">
        <v>2959</v>
      </c>
      <c r="D81" s="208"/>
      <c r="E81" s="208"/>
      <c r="F81" s="229" t="s">
        <v>2960</v>
      </c>
      <c r="G81" s="230"/>
      <c r="H81" s="208" t="s">
        <v>2961</v>
      </c>
      <c r="I81" s="208" t="s">
        <v>2956</v>
      </c>
      <c r="J81" s="208">
        <v>50</v>
      </c>
      <c r="K81" s="220"/>
    </row>
    <row r="82" spans="2:11" customFormat="1" ht="15" customHeight="1">
      <c r="B82" s="231"/>
      <c r="C82" s="208" t="s">
        <v>2962</v>
      </c>
      <c r="D82" s="208"/>
      <c r="E82" s="208"/>
      <c r="F82" s="229" t="s">
        <v>2954</v>
      </c>
      <c r="G82" s="230"/>
      <c r="H82" s="208" t="s">
        <v>2963</v>
      </c>
      <c r="I82" s="208" t="s">
        <v>2964</v>
      </c>
      <c r="J82" s="208"/>
      <c r="K82" s="220"/>
    </row>
    <row r="83" spans="2:11" customFormat="1" ht="15" customHeight="1">
      <c r="B83" s="231"/>
      <c r="C83" s="208" t="s">
        <v>2965</v>
      </c>
      <c r="D83" s="208"/>
      <c r="E83" s="208"/>
      <c r="F83" s="229" t="s">
        <v>2960</v>
      </c>
      <c r="G83" s="208"/>
      <c r="H83" s="208" t="s">
        <v>2966</v>
      </c>
      <c r="I83" s="208" t="s">
        <v>2956</v>
      </c>
      <c r="J83" s="208">
        <v>15</v>
      </c>
      <c r="K83" s="220"/>
    </row>
    <row r="84" spans="2:11" customFormat="1" ht="15" customHeight="1">
      <c r="B84" s="231"/>
      <c r="C84" s="208" t="s">
        <v>2967</v>
      </c>
      <c r="D84" s="208"/>
      <c r="E84" s="208"/>
      <c r="F84" s="229" t="s">
        <v>2960</v>
      </c>
      <c r="G84" s="208"/>
      <c r="H84" s="208" t="s">
        <v>2968</v>
      </c>
      <c r="I84" s="208" t="s">
        <v>2956</v>
      </c>
      <c r="J84" s="208">
        <v>15</v>
      </c>
      <c r="K84" s="220"/>
    </row>
    <row r="85" spans="2:11" customFormat="1" ht="15" customHeight="1">
      <c r="B85" s="231"/>
      <c r="C85" s="208" t="s">
        <v>2969</v>
      </c>
      <c r="D85" s="208"/>
      <c r="E85" s="208"/>
      <c r="F85" s="229" t="s">
        <v>2960</v>
      </c>
      <c r="G85" s="208"/>
      <c r="H85" s="208" t="s">
        <v>2970</v>
      </c>
      <c r="I85" s="208" t="s">
        <v>2956</v>
      </c>
      <c r="J85" s="208">
        <v>20</v>
      </c>
      <c r="K85" s="220"/>
    </row>
    <row r="86" spans="2:11" customFormat="1" ht="15" customHeight="1">
      <c r="B86" s="231"/>
      <c r="C86" s="208" t="s">
        <v>2971</v>
      </c>
      <c r="D86" s="208"/>
      <c r="E86" s="208"/>
      <c r="F86" s="229" t="s">
        <v>2960</v>
      </c>
      <c r="G86" s="208"/>
      <c r="H86" s="208" t="s">
        <v>2972</v>
      </c>
      <c r="I86" s="208" t="s">
        <v>2956</v>
      </c>
      <c r="J86" s="208">
        <v>20</v>
      </c>
      <c r="K86" s="220"/>
    </row>
    <row r="87" spans="2:11" customFormat="1" ht="15" customHeight="1">
      <c r="B87" s="231"/>
      <c r="C87" s="208" t="s">
        <v>2973</v>
      </c>
      <c r="D87" s="208"/>
      <c r="E87" s="208"/>
      <c r="F87" s="229" t="s">
        <v>2960</v>
      </c>
      <c r="G87" s="230"/>
      <c r="H87" s="208" t="s">
        <v>2974</v>
      </c>
      <c r="I87" s="208" t="s">
        <v>2956</v>
      </c>
      <c r="J87" s="208">
        <v>50</v>
      </c>
      <c r="K87" s="220"/>
    </row>
    <row r="88" spans="2:11" customFormat="1" ht="15" customHeight="1">
      <c r="B88" s="231"/>
      <c r="C88" s="208" t="s">
        <v>2975</v>
      </c>
      <c r="D88" s="208"/>
      <c r="E88" s="208"/>
      <c r="F88" s="229" t="s">
        <v>2960</v>
      </c>
      <c r="G88" s="230"/>
      <c r="H88" s="208" t="s">
        <v>2976</v>
      </c>
      <c r="I88" s="208" t="s">
        <v>2956</v>
      </c>
      <c r="J88" s="208">
        <v>20</v>
      </c>
      <c r="K88" s="220"/>
    </row>
    <row r="89" spans="2:11" customFormat="1" ht="15" customHeight="1">
      <c r="B89" s="231"/>
      <c r="C89" s="208" t="s">
        <v>2977</v>
      </c>
      <c r="D89" s="208"/>
      <c r="E89" s="208"/>
      <c r="F89" s="229" t="s">
        <v>2960</v>
      </c>
      <c r="G89" s="230"/>
      <c r="H89" s="208" t="s">
        <v>2978</v>
      </c>
      <c r="I89" s="208" t="s">
        <v>2956</v>
      </c>
      <c r="J89" s="208">
        <v>20</v>
      </c>
      <c r="K89" s="220"/>
    </row>
    <row r="90" spans="2:11" customFormat="1" ht="15" customHeight="1">
      <c r="B90" s="231"/>
      <c r="C90" s="208" t="s">
        <v>2979</v>
      </c>
      <c r="D90" s="208"/>
      <c r="E90" s="208"/>
      <c r="F90" s="229" t="s">
        <v>2960</v>
      </c>
      <c r="G90" s="230"/>
      <c r="H90" s="208" t="s">
        <v>2980</v>
      </c>
      <c r="I90" s="208" t="s">
        <v>2956</v>
      </c>
      <c r="J90" s="208">
        <v>50</v>
      </c>
      <c r="K90" s="220"/>
    </row>
    <row r="91" spans="2:11" customFormat="1" ht="15" customHeight="1">
      <c r="B91" s="231"/>
      <c r="C91" s="208" t="s">
        <v>2981</v>
      </c>
      <c r="D91" s="208"/>
      <c r="E91" s="208"/>
      <c r="F91" s="229" t="s">
        <v>2960</v>
      </c>
      <c r="G91" s="230"/>
      <c r="H91" s="208" t="s">
        <v>2981</v>
      </c>
      <c r="I91" s="208" t="s">
        <v>2956</v>
      </c>
      <c r="J91" s="208">
        <v>50</v>
      </c>
      <c r="K91" s="220"/>
    </row>
    <row r="92" spans="2:11" customFormat="1" ht="15" customHeight="1">
      <c r="B92" s="231"/>
      <c r="C92" s="208" t="s">
        <v>2982</v>
      </c>
      <c r="D92" s="208"/>
      <c r="E92" s="208"/>
      <c r="F92" s="229" t="s">
        <v>2960</v>
      </c>
      <c r="G92" s="230"/>
      <c r="H92" s="208" t="s">
        <v>2983</v>
      </c>
      <c r="I92" s="208" t="s">
        <v>2956</v>
      </c>
      <c r="J92" s="208">
        <v>255</v>
      </c>
      <c r="K92" s="220"/>
    </row>
    <row r="93" spans="2:11" customFormat="1" ht="15" customHeight="1">
      <c r="B93" s="231"/>
      <c r="C93" s="208" t="s">
        <v>2984</v>
      </c>
      <c r="D93" s="208"/>
      <c r="E93" s="208"/>
      <c r="F93" s="229" t="s">
        <v>2954</v>
      </c>
      <c r="G93" s="230"/>
      <c r="H93" s="208" t="s">
        <v>2985</v>
      </c>
      <c r="I93" s="208" t="s">
        <v>2986</v>
      </c>
      <c r="J93" s="208"/>
      <c r="K93" s="220"/>
    </row>
    <row r="94" spans="2:11" customFormat="1" ht="15" customHeight="1">
      <c r="B94" s="231"/>
      <c r="C94" s="208" t="s">
        <v>2987</v>
      </c>
      <c r="D94" s="208"/>
      <c r="E94" s="208"/>
      <c r="F94" s="229" t="s">
        <v>2954</v>
      </c>
      <c r="G94" s="230"/>
      <c r="H94" s="208" t="s">
        <v>2988</v>
      </c>
      <c r="I94" s="208" t="s">
        <v>2989</v>
      </c>
      <c r="J94" s="208"/>
      <c r="K94" s="220"/>
    </row>
    <row r="95" spans="2:11" customFormat="1" ht="15" customHeight="1">
      <c r="B95" s="231"/>
      <c r="C95" s="208" t="s">
        <v>2990</v>
      </c>
      <c r="D95" s="208"/>
      <c r="E95" s="208"/>
      <c r="F95" s="229" t="s">
        <v>2954</v>
      </c>
      <c r="G95" s="230"/>
      <c r="H95" s="208" t="s">
        <v>2990</v>
      </c>
      <c r="I95" s="208" t="s">
        <v>2989</v>
      </c>
      <c r="J95" s="208"/>
      <c r="K95" s="220"/>
    </row>
    <row r="96" spans="2:11" customFormat="1" ht="15" customHeight="1">
      <c r="B96" s="231"/>
      <c r="C96" s="208" t="s">
        <v>48</v>
      </c>
      <c r="D96" s="208"/>
      <c r="E96" s="208"/>
      <c r="F96" s="229" t="s">
        <v>2954</v>
      </c>
      <c r="G96" s="230"/>
      <c r="H96" s="208" t="s">
        <v>2991</v>
      </c>
      <c r="I96" s="208" t="s">
        <v>2989</v>
      </c>
      <c r="J96" s="208"/>
      <c r="K96" s="220"/>
    </row>
    <row r="97" spans="2:11" customFormat="1" ht="15" customHeight="1">
      <c r="B97" s="231"/>
      <c r="C97" s="208" t="s">
        <v>58</v>
      </c>
      <c r="D97" s="208"/>
      <c r="E97" s="208"/>
      <c r="F97" s="229" t="s">
        <v>2954</v>
      </c>
      <c r="G97" s="230"/>
      <c r="H97" s="208" t="s">
        <v>2992</v>
      </c>
      <c r="I97" s="208" t="s">
        <v>2989</v>
      </c>
      <c r="J97" s="208"/>
      <c r="K97" s="220"/>
    </row>
    <row r="98" spans="2:11" customFormat="1" ht="15" customHeight="1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customFormat="1" ht="18.7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customFormat="1" ht="45" customHeight="1">
      <c r="B102" s="219"/>
      <c r="C102" s="326" t="s">
        <v>2993</v>
      </c>
      <c r="D102" s="326"/>
      <c r="E102" s="326"/>
      <c r="F102" s="326"/>
      <c r="G102" s="326"/>
      <c r="H102" s="326"/>
      <c r="I102" s="326"/>
      <c r="J102" s="326"/>
      <c r="K102" s="220"/>
    </row>
    <row r="103" spans="2:11" customFormat="1" ht="17.25" customHeight="1">
      <c r="B103" s="219"/>
      <c r="C103" s="221" t="s">
        <v>2948</v>
      </c>
      <c r="D103" s="221"/>
      <c r="E103" s="221"/>
      <c r="F103" s="221" t="s">
        <v>2949</v>
      </c>
      <c r="G103" s="222"/>
      <c r="H103" s="221" t="s">
        <v>64</v>
      </c>
      <c r="I103" s="221" t="s">
        <v>67</v>
      </c>
      <c r="J103" s="221" t="s">
        <v>2950</v>
      </c>
      <c r="K103" s="220"/>
    </row>
    <row r="104" spans="2:11" customFormat="1" ht="17.25" customHeight="1">
      <c r="B104" s="219"/>
      <c r="C104" s="223" t="s">
        <v>2951</v>
      </c>
      <c r="D104" s="223"/>
      <c r="E104" s="223"/>
      <c r="F104" s="224" t="s">
        <v>2952</v>
      </c>
      <c r="G104" s="225"/>
      <c r="H104" s="223"/>
      <c r="I104" s="223"/>
      <c r="J104" s="223" t="s">
        <v>2953</v>
      </c>
      <c r="K104" s="220"/>
    </row>
    <row r="105" spans="2:11" customFormat="1" ht="5.25" customHeight="1">
      <c r="B105" s="219"/>
      <c r="C105" s="221"/>
      <c r="D105" s="221"/>
      <c r="E105" s="221"/>
      <c r="F105" s="221"/>
      <c r="G105" s="237"/>
      <c r="H105" s="221"/>
      <c r="I105" s="221"/>
      <c r="J105" s="221"/>
      <c r="K105" s="220"/>
    </row>
    <row r="106" spans="2:11" customFormat="1" ht="15" customHeight="1">
      <c r="B106" s="219"/>
      <c r="C106" s="208" t="s">
        <v>63</v>
      </c>
      <c r="D106" s="228"/>
      <c r="E106" s="228"/>
      <c r="F106" s="229" t="s">
        <v>2954</v>
      </c>
      <c r="G106" s="208"/>
      <c r="H106" s="208" t="s">
        <v>2994</v>
      </c>
      <c r="I106" s="208" t="s">
        <v>2956</v>
      </c>
      <c r="J106" s="208">
        <v>20</v>
      </c>
      <c r="K106" s="220"/>
    </row>
    <row r="107" spans="2:11" customFormat="1" ht="15" customHeight="1">
      <c r="B107" s="219"/>
      <c r="C107" s="208" t="s">
        <v>2957</v>
      </c>
      <c r="D107" s="208"/>
      <c r="E107" s="208"/>
      <c r="F107" s="229" t="s">
        <v>2954</v>
      </c>
      <c r="G107" s="208"/>
      <c r="H107" s="208" t="s">
        <v>2994</v>
      </c>
      <c r="I107" s="208" t="s">
        <v>2956</v>
      </c>
      <c r="J107" s="208">
        <v>120</v>
      </c>
      <c r="K107" s="220"/>
    </row>
    <row r="108" spans="2:11" customFormat="1" ht="15" customHeight="1">
      <c r="B108" s="231"/>
      <c r="C108" s="208" t="s">
        <v>2959</v>
      </c>
      <c r="D108" s="208"/>
      <c r="E108" s="208"/>
      <c r="F108" s="229" t="s">
        <v>2960</v>
      </c>
      <c r="G108" s="208"/>
      <c r="H108" s="208" t="s">
        <v>2994</v>
      </c>
      <c r="I108" s="208" t="s">
        <v>2956</v>
      </c>
      <c r="J108" s="208">
        <v>50</v>
      </c>
      <c r="K108" s="220"/>
    </row>
    <row r="109" spans="2:11" customFormat="1" ht="15" customHeight="1">
      <c r="B109" s="231"/>
      <c r="C109" s="208" t="s">
        <v>2962</v>
      </c>
      <c r="D109" s="208"/>
      <c r="E109" s="208"/>
      <c r="F109" s="229" t="s">
        <v>2954</v>
      </c>
      <c r="G109" s="208"/>
      <c r="H109" s="208" t="s">
        <v>2994</v>
      </c>
      <c r="I109" s="208" t="s">
        <v>2964</v>
      </c>
      <c r="J109" s="208"/>
      <c r="K109" s="220"/>
    </row>
    <row r="110" spans="2:11" customFormat="1" ht="15" customHeight="1">
      <c r="B110" s="231"/>
      <c r="C110" s="208" t="s">
        <v>2973</v>
      </c>
      <c r="D110" s="208"/>
      <c r="E110" s="208"/>
      <c r="F110" s="229" t="s">
        <v>2960</v>
      </c>
      <c r="G110" s="208"/>
      <c r="H110" s="208" t="s">
        <v>2994</v>
      </c>
      <c r="I110" s="208" t="s">
        <v>2956</v>
      </c>
      <c r="J110" s="208">
        <v>50</v>
      </c>
      <c r="K110" s="220"/>
    </row>
    <row r="111" spans="2:11" customFormat="1" ht="15" customHeight="1">
      <c r="B111" s="231"/>
      <c r="C111" s="208" t="s">
        <v>2981</v>
      </c>
      <c r="D111" s="208"/>
      <c r="E111" s="208"/>
      <c r="F111" s="229" t="s">
        <v>2960</v>
      </c>
      <c r="G111" s="208"/>
      <c r="H111" s="208" t="s">
        <v>2994</v>
      </c>
      <c r="I111" s="208" t="s">
        <v>2956</v>
      </c>
      <c r="J111" s="208">
        <v>50</v>
      </c>
      <c r="K111" s="220"/>
    </row>
    <row r="112" spans="2:11" customFormat="1" ht="15" customHeight="1">
      <c r="B112" s="231"/>
      <c r="C112" s="208" t="s">
        <v>2979</v>
      </c>
      <c r="D112" s="208"/>
      <c r="E112" s="208"/>
      <c r="F112" s="229" t="s">
        <v>2960</v>
      </c>
      <c r="G112" s="208"/>
      <c r="H112" s="208" t="s">
        <v>2994</v>
      </c>
      <c r="I112" s="208" t="s">
        <v>2956</v>
      </c>
      <c r="J112" s="208">
        <v>50</v>
      </c>
      <c r="K112" s="220"/>
    </row>
    <row r="113" spans="2:11" customFormat="1" ht="15" customHeight="1">
      <c r="B113" s="231"/>
      <c r="C113" s="208" t="s">
        <v>63</v>
      </c>
      <c r="D113" s="208"/>
      <c r="E113" s="208"/>
      <c r="F113" s="229" t="s">
        <v>2954</v>
      </c>
      <c r="G113" s="208"/>
      <c r="H113" s="208" t="s">
        <v>2995</v>
      </c>
      <c r="I113" s="208" t="s">
        <v>2956</v>
      </c>
      <c r="J113" s="208">
        <v>20</v>
      </c>
      <c r="K113" s="220"/>
    </row>
    <row r="114" spans="2:11" customFormat="1" ht="15" customHeight="1">
      <c r="B114" s="231"/>
      <c r="C114" s="208" t="s">
        <v>2996</v>
      </c>
      <c r="D114" s="208"/>
      <c r="E114" s="208"/>
      <c r="F114" s="229" t="s">
        <v>2954</v>
      </c>
      <c r="G114" s="208"/>
      <c r="H114" s="208" t="s">
        <v>2997</v>
      </c>
      <c r="I114" s="208" t="s">
        <v>2956</v>
      </c>
      <c r="J114" s="208">
        <v>120</v>
      </c>
      <c r="K114" s="220"/>
    </row>
    <row r="115" spans="2:11" customFormat="1" ht="15" customHeight="1">
      <c r="B115" s="231"/>
      <c r="C115" s="208" t="s">
        <v>48</v>
      </c>
      <c r="D115" s="208"/>
      <c r="E115" s="208"/>
      <c r="F115" s="229" t="s">
        <v>2954</v>
      </c>
      <c r="G115" s="208"/>
      <c r="H115" s="208" t="s">
        <v>2998</v>
      </c>
      <c r="I115" s="208" t="s">
        <v>2989</v>
      </c>
      <c r="J115" s="208"/>
      <c r="K115" s="220"/>
    </row>
    <row r="116" spans="2:11" customFormat="1" ht="15" customHeight="1">
      <c r="B116" s="231"/>
      <c r="C116" s="208" t="s">
        <v>58</v>
      </c>
      <c r="D116" s="208"/>
      <c r="E116" s="208"/>
      <c r="F116" s="229" t="s">
        <v>2954</v>
      </c>
      <c r="G116" s="208"/>
      <c r="H116" s="208" t="s">
        <v>2999</v>
      </c>
      <c r="I116" s="208" t="s">
        <v>2989</v>
      </c>
      <c r="J116" s="208"/>
      <c r="K116" s="220"/>
    </row>
    <row r="117" spans="2:11" customFormat="1" ht="15" customHeight="1">
      <c r="B117" s="231"/>
      <c r="C117" s="208" t="s">
        <v>67</v>
      </c>
      <c r="D117" s="208"/>
      <c r="E117" s="208"/>
      <c r="F117" s="229" t="s">
        <v>2954</v>
      </c>
      <c r="G117" s="208"/>
      <c r="H117" s="208" t="s">
        <v>3000</v>
      </c>
      <c r="I117" s="208" t="s">
        <v>3001</v>
      </c>
      <c r="J117" s="208"/>
      <c r="K117" s="220"/>
    </row>
    <row r="118" spans="2:11" customFormat="1" ht="15" customHeight="1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customFormat="1" ht="18.75" customHeight="1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customFormat="1" ht="45" customHeight="1">
      <c r="B122" s="245"/>
      <c r="C122" s="324" t="s">
        <v>3002</v>
      </c>
      <c r="D122" s="324"/>
      <c r="E122" s="324"/>
      <c r="F122" s="324"/>
      <c r="G122" s="324"/>
      <c r="H122" s="324"/>
      <c r="I122" s="324"/>
      <c r="J122" s="324"/>
      <c r="K122" s="246"/>
    </row>
    <row r="123" spans="2:11" customFormat="1" ht="17.25" customHeight="1">
      <c r="B123" s="247"/>
      <c r="C123" s="221" t="s">
        <v>2948</v>
      </c>
      <c r="D123" s="221"/>
      <c r="E123" s="221"/>
      <c r="F123" s="221" t="s">
        <v>2949</v>
      </c>
      <c r="G123" s="222"/>
      <c r="H123" s="221" t="s">
        <v>64</v>
      </c>
      <c r="I123" s="221" t="s">
        <v>67</v>
      </c>
      <c r="J123" s="221" t="s">
        <v>2950</v>
      </c>
      <c r="K123" s="248"/>
    </row>
    <row r="124" spans="2:11" customFormat="1" ht="17.25" customHeight="1">
      <c r="B124" s="247"/>
      <c r="C124" s="223" t="s">
        <v>2951</v>
      </c>
      <c r="D124" s="223"/>
      <c r="E124" s="223"/>
      <c r="F124" s="224" t="s">
        <v>2952</v>
      </c>
      <c r="G124" s="225"/>
      <c r="H124" s="223"/>
      <c r="I124" s="223"/>
      <c r="J124" s="223" t="s">
        <v>2953</v>
      </c>
      <c r="K124" s="248"/>
    </row>
    <row r="125" spans="2:11" customFormat="1" ht="5.25" customHeight="1">
      <c r="B125" s="249"/>
      <c r="C125" s="226"/>
      <c r="D125" s="226"/>
      <c r="E125" s="226"/>
      <c r="F125" s="226"/>
      <c r="G125" s="250"/>
      <c r="H125" s="226"/>
      <c r="I125" s="226"/>
      <c r="J125" s="226"/>
      <c r="K125" s="251"/>
    </row>
    <row r="126" spans="2:11" customFormat="1" ht="15" customHeight="1">
      <c r="B126" s="249"/>
      <c r="C126" s="208" t="s">
        <v>2957</v>
      </c>
      <c r="D126" s="228"/>
      <c r="E126" s="228"/>
      <c r="F126" s="229" t="s">
        <v>2954</v>
      </c>
      <c r="G126" s="208"/>
      <c r="H126" s="208" t="s">
        <v>2994</v>
      </c>
      <c r="I126" s="208" t="s">
        <v>2956</v>
      </c>
      <c r="J126" s="208">
        <v>120</v>
      </c>
      <c r="K126" s="252"/>
    </row>
    <row r="127" spans="2:11" customFormat="1" ht="15" customHeight="1">
      <c r="B127" s="249"/>
      <c r="C127" s="208" t="s">
        <v>3003</v>
      </c>
      <c r="D127" s="208"/>
      <c r="E127" s="208"/>
      <c r="F127" s="229" t="s">
        <v>2954</v>
      </c>
      <c r="G127" s="208"/>
      <c r="H127" s="208" t="s">
        <v>3004</v>
      </c>
      <c r="I127" s="208" t="s">
        <v>2956</v>
      </c>
      <c r="J127" s="208" t="s">
        <v>3005</v>
      </c>
      <c r="K127" s="252"/>
    </row>
    <row r="128" spans="2:11" customFormat="1" ht="15" customHeight="1">
      <c r="B128" s="249"/>
      <c r="C128" s="208" t="s">
        <v>2902</v>
      </c>
      <c r="D128" s="208"/>
      <c r="E128" s="208"/>
      <c r="F128" s="229" t="s">
        <v>2954</v>
      </c>
      <c r="G128" s="208"/>
      <c r="H128" s="208" t="s">
        <v>3006</v>
      </c>
      <c r="I128" s="208" t="s">
        <v>2956</v>
      </c>
      <c r="J128" s="208" t="s">
        <v>3005</v>
      </c>
      <c r="K128" s="252"/>
    </row>
    <row r="129" spans="2:11" customFormat="1" ht="15" customHeight="1">
      <c r="B129" s="249"/>
      <c r="C129" s="208" t="s">
        <v>2965</v>
      </c>
      <c r="D129" s="208"/>
      <c r="E129" s="208"/>
      <c r="F129" s="229" t="s">
        <v>2960</v>
      </c>
      <c r="G129" s="208"/>
      <c r="H129" s="208" t="s">
        <v>2966</v>
      </c>
      <c r="I129" s="208" t="s">
        <v>2956</v>
      </c>
      <c r="J129" s="208">
        <v>15</v>
      </c>
      <c r="K129" s="252"/>
    </row>
    <row r="130" spans="2:11" customFormat="1" ht="15" customHeight="1">
      <c r="B130" s="249"/>
      <c r="C130" s="208" t="s">
        <v>2967</v>
      </c>
      <c r="D130" s="208"/>
      <c r="E130" s="208"/>
      <c r="F130" s="229" t="s">
        <v>2960</v>
      </c>
      <c r="G130" s="208"/>
      <c r="H130" s="208" t="s">
        <v>2968</v>
      </c>
      <c r="I130" s="208" t="s">
        <v>2956</v>
      </c>
      <c r="J130" s="208">
        <v>15</v>
      </c>
      <c r="K130" s="252"/>
    </row>
    <row r="131" spans="2:11" customFormat="1" ht="15" customHeight="1">
      <c r="B131" s="249"/>
      <c r="C131" s="208" t="s">
        <v>2969</v>
      </c>
      <c r="D131" s="208"/>
      <c r="E131" s="208"/>
      <c r="F131" s="229" t="s">
        <v>2960</v>
      </c>
      <c r="G131" s="208"/>
      <c r="H131" s="208" t="s">
        <v>2970</v>
      </c>
      <c r="I131" s="208" t="s">
        <v>2956</v>
      </c>
      <c r="J131" s="208">
        <v>20</v>
      </c>
      <c r="K131" s="252"/>
    </row>
    <row r="132" spans="2:11" customFormat="1" ht="15" customHeight="1">
      <c r="B132" s="249"/>
      <c r="C132" s="208" t="s">
        <v>2971</v>
      </c>
      <c r="D132" s="208"/>
      <c r="E132" s="208"/>
      <c r="F132" s="229" t="s">
        <v>2960</v>
      </c>
      <c r="G132" s="208"/>
      <c r="H132" s="208" t="s">
        <v>2972</v>
      </c>
      <c r="I132" s="208" t="s">
        <v>2956</v>
      </c>
      <c r="J132" s="208">
        <v>20</v>
      </c>
      <c r="K132" s="252"/>
    </row>
    <row r="133" spans="2:11" customFormat="1" ht="15" customHeight="1">
      <c r="B133" s="249"/>
      <c r="C133" s="208" t="s">
        <v>2959</v>
      </c>
      <c r="D133" s="208"/>
      <c r="E133" s="208"/>
      <c r="F133" s="229" t="s">
        <v>2960</v>
      </c>
      <c r="G133" s="208"/>
      <c r="H133" s="208" t="s">
        <v>2994</v>
      </c>
      <c r="I133" s="208" t="s">
        <v>2956</v>
      </c>
      <c r="J133" s="208">
        <v>50</v>
      </c>
      <c r="K133" s="252"/>
    </row>
    <row r="134" spans="2:11" customFormat="1" ht="15" customHeight="1">
      <c r="B134" s="249"/>
      <c r="C134" s="208" t="s">
        <v>2973</v>
      </c>
      <c r="D134" s="208"/>
      <c r="E134" s="208"/>
      <c r="F134" s="229" t="s">
        <v>2960</v>
      </c>
      <c r="G134" s="208"/>
      <c r="H134" s="208" t="s">
        <v>2994</v>
      </c>
      <c r="I134" s="208" t="s">
        <v>2956</v>
      </c>
      <c r="J134" s="208">
        <v>50</v>
      </c>
      <c r="K134" s="252"/>
    </row>
    <row r="135" spans="2:11" customFormat="1" ht="15" customHeight="1">
      <c r="B135" s="249"/>
      <c r="C135" s="208" t="s">
        <v>2979</v>
      </c>
      <c r="D135" s="208"/>
      <c r="E135" s="208"/>
      <c r="F135" s="229" t="s">
        <v>2960</v>
      </c>
      <c r="G135" s="208"/>
      <c r="H135" s="208" t="s">
        <v>2994</v>
      </c>
      <c r="I135" s="208" t="s">
        <v>2956</v>
      </c>
      <c r="J135" s="208">
        <v>50</v>
      </c>
      <c r="K135" s="252"/>
    </row>
    <row r="136" spans="2:11" customFormat="1" ht="15" customHeight="1">
      <c r="B136" s="249"/>
      <c r="C136" s="208" t="s">
        <v>2981</v>
      </c>
      <c r="D136" s="208"/>
      <c r="E136" s="208"/>
      <c r="F136" s="229" t="s">
        <v>2960</v>
      </c>
      <c r="G136" s="208"/>
      <c r="H136" s="208" t="s">
        <v>2994</v>
      </c>
      <c r="I136" s="208" t="s">
        <v>2956</v>
      </c>
      <c r="J136" s="208">
        <v>50</v>
      </c>
      <c r="K136" s="252"/>
    </row>
    <row r="137" spans="2:11" customFormat="1" ht="15" customHeight="1">
      <c r="B137" s="249"/>
      <c r="C137" s="208" t="s">
        <v>2982</v>
      </c>
      <c r="D137" s="208"/>
      <c r="E137" s="208"/>
      <c r="F137" s="229" t="s">
        <v>2960</v>
      </c>
      <c r="G137" s="208"/>
      <c r="H137" s="208" t="s">
        <v>3007</v>
      </c>
      <c r="I137" s="208" t="s">
        <v>2956</v>
      </c>
      <c r="J137" s="208">
        <v>255</v>
      </c>
      <c r="K137" s="252"/>
    </row>
    <row r="138" spans="2:11" customFormat="1" ht="15" customHeight="1">
      <c r="B138" s="249"/>
      <c r="C138" s="208" t="s">
        <v>2984</v>
      </c>
      <c r="D138" s="208"/>
      <c r="E138" s="208"/>
      <c r="F138" s="229" t="s">
        <v>2954</v>
      </c>
      <c r="G138" s="208"/>
      <c r="H138" s="208" t="s">
        <v>3008</v>
      </c>
      <c r="I138" s="208" t="s">
        <v>2986</v>
      </c>
      <c r="J138" s="208"/>
      <c r="K138" s="252"/>
    </row>
    <row r="139" spans="2:11" customFormat="1" ht="15" customHeight="1">
      <c r="B139" s="249"/>
      <c r="C139" s="208" t="s">
        <v>2987</v>
      </c>
      <c r="D139" s="208"/>
      <c r="E139" s="208"/>
      <c r="F139" s="229" t="s">
        <v>2954</v>
      </c>
      <c r="G139" s="208"/>
      <c r="H139" s="208" t="s">
        <v>3009</v>
      </c>
      <c r="I139" s="208" t="s">
        <v>2989</v>
      </c>
      <c r="J139" s="208"/>
      <c r="K139" s="252"/>
    </row>
    <row r="140" spans="2:11" customFormat="1" ht="15" customHeight="1">
      <c r="B140" s="249"/>
      <c r="C140" s="208" t="s">
        <v>2990</v>
      </c>
      <c r="D140" s="208"/>
      <c r="E140" s="208"/>
      <c r="F140" s="229" t="s">
        <v>2954</v>
      </c>
      <c r="G140" s="208"/>
      <c r="H140" s="208" t="s">
        <v>2990</v>
      </c>
      <c r="I140" s="208" t="s">
        <v>2989</v>
      </c>
      <c r="J140" s="208"/>
      <c r="K140" s="252"/>
    </row>
    <row r="141" spans="2:11" customFormat="1" ht="15" customHeight="1">
      <c r="B141" s="249"/>
      <c r="C141" s="208" t="s">
        <v>48</v>
      </c>
      <c r="D141" s="208"/>
      <c r="E141" s="208"/>
      <c r="F141" s="229" t="s">
        <v>2954</v>
      </c>
      <c r="G141" s="208"/>
      <c r="H141" s="208" t="s">
        <v>3010</v>
      </c>
      <c r="I141" s="208" t="s">
        <v>2989</v>
      </c>
      <c r="J141" s="208"/>
      <c r="K141" s="252"/>
    </row>
    <row r="142" spans="2:11" customFormat="1" ht="15" customHeight="1">
      <c r="B142" s="249"/>
      <c r="C142" s="208" t="s">
        <v>3011</v>
      </c>
      <c r="D142" s="208"/>
      <c r="E142" s="208"/>
      <c r="F142" s="229" t="s">
        <v>2954</v>
      </c>
      <c r="G142" s="208"/>
      <c r="H142" s="208" t="s">
        <v>3012</v>
      </c>
      <c r="I142" s="208" t="s">
        <v>2989</v>
      </c>
      <c r="J142" s="208"/>
      <c r="K142" s="252"/>
    </row>
    <row r="143" spans="2:11" customFormat="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customFormat="1" ht="18.75" customHeight="1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customFormat="1" ht="45" customHeight="1">
      <c r="B147" s="219"/>
      <c r="C147" s="326" t="s">
        <v>3013</v>
      </c>
      <c r="D147" s="326"/>
      <c r="E147" s="326"/>
      <c r="F147" s="326"/>
      <c r="G147" s="326"/>
      <c r="H147" s="326"/>
      <c r="I147" s="326"/>
      <c r="J147" s="326"/>
      <c r="K147" s="220"/>
    </row>
    <row r="148" spans="2:11" customFormat="1" ht="17.25" customHeight="1">
      <c r="B148" s="219"/>
      <c r="C148" s="221" t="s">
        <v>2948</v>
      </c>
      <c r="D148" s="221"/>
      <c r="E148" s="221"/>
      <c r="F148" s="221" t="s">
        <v>2949</v>
      </c>
      <c r="G148" s="222"/>
      <c r="H148" s="221" t="s">
        <v>64</v>
      </c>
      <c r="I148" s="221" t="s">
        <v>67</v>
      </c>
      <c r="J148" s="221" t="s">
        <v>2950</v>
      </c>
      <c r="K148" s="220"/>
    </row>
    <row r="149" spans="2:11" customFormat="1" ht="17.25" customHeight="1">
      <c r="B149" s="219"/>
      <c r="C149" s="223" t="s">
        <v>2951</v>
      </c>
      <c r="D149" s="223"/>
      <c r="E149" s="223"/>
      <c r="F149" s="224" t="s">
        <v>2952</v>
      </c>
      <c r="G149" s="225"/>
      <c r="H149" s="223"/>
      <c r="I149" s="223"/>
      <c r="J149" s="223" t="s">
        <v>2953</v>
      </c>
      <c r="K149" s="220"/>
    </row>
    <row r="150" spans="2:11" customFormat="1" ht="5.25" customHeight="1">
      <c r="B150" s="231"/>
      <c r="C150" s="226"/>
      <c r="D150" s="226"/>
      <c r="E150" s="226"/>
      <c r="F150" s="226"/>
      <c r="G150" s="227"/>
      <c r="H150" s="226"/>
      <c r="I150" s="226"/>
      <c r="J150" s="226"/>
      <c r="K150" s="252"/>
    </row>
    <row r="151" spans="2:11" customFormat="1" ht="15" customHeight="1">
      <c r="B151" s="231"/>
      <c r="C151" s="256" t="s">
        <v>2957</v>
      </c>
      <c r="D151" s="208"/>
      <c r="E151" s="208"/>
      <c r="F151" s="257" t="s">
        <v>2954</v>
      </c>
      <c r="G151" s="208"/>
      <c r="H151" s="256" t="s">
        <v>2994</v>
      </c>
      <c r="I151" s="256" t="s">
        <v>2956</v>
      </c>
      <c r="J151" s="256">
        <v>120</v>
      </c>
      <c r="K151" s="252"/>
    </row>
    <row r="152" spans="2:11" customFormat="1" ht="15" customHeight="1">
      <c r="B152" s="231"/>
      <c r="C152" s="256" t="s">
        <v>3003</v>
      </c>
      <c r="D152" s="208"/>
      <c r="E152" s="208"/>
      <c r="F152" s="257" t="s">
        <v>2954</v>
      </c>
      <c r="G152" s="208"/>
      <c r="H152" s="256" t="s">
        <v>3014</v>
      </c>
      <c r="I152" s="256" t="s">
        <v>2956</v>
      </c>
      <c r="J152" s="256" t="s">
        <v>3005</v>
      </c>
      <c r="K152" s="252"/>
    </row>
    <row r="153" spans="2:11" customFormat="1" ht="15" customHeight="1">
      <c r="B153" s="231"/>
      <c r="C153" s="256" t="s">
        <v>2902</v>
      </c>
      <c r="D153" s="208"/>
      <c r="E153" s="208"/>
      <c r="F153" s="257" t="s">
        <v>2954</v>
      </c>
      <c r="G153" s="208"/>
      <c r="H153" s="256" t="s">
        <v>3015</v>
      </c>
      <c r="I153" s="256" t="s">
        <v>2956</v>
      </c>
      <c r="J153" s="256" t="s">
        <v>3005</v>
      </c>
      <c r="K153" s="252"/>
    </row>
    <row r="154" spans="2:11" customFormat="1" ht="15" customHeight="1">
      <c r="B154" s="231"/>
      <c r="C154" s="256" t="s">
        <v>2959</v>
      </c>
      <c r="D154" s="208"/>
      <c r="E154" s="208"/>
      <c r="F154" s="257" t="s">
        <v>2960</v>
      </c>
      <c r="G154" s="208"/>
      <c r="H154" s="256" t="s">
        <v>2994</v>
      </c>
      <c r="I154" s="256" t="s">
        <v>2956</v>
      </c>
      <c r="J154" s="256">
        <v>50</v>
      </c>
      <c r="K154" s="252"/>
    </row>
    <row r="155" spans="2:11" customFormat="1" ht="15" customHeight="1">
      <c r="B155" s="231"/>
      <c r="C155" s="256" t="s">
        <v>2962</v>
      </c>
      <c r="D155" s="208"/>
      <c r="E155" s="208"/>
      <c r="F155" s="257" t="s">
        <v>2954</v>
      </c>
      <c r="G155" s="208"/>
      <c r="H155" s="256" t="s">
        <v>2994</v>
      </c>
      <c r="I155" s="256" t="s">
        <v>2964</v>
      </c>
      <c r="J155" s="256"/>
      <c r="K155" s="252"/>
    </row>
    <row r="156" spans="2:11" customFormat="1" ht="15" customHeight="1">
      <c r="B156" s="231"/>
      <c r="C156" s="256" t="s">
        <v>2973</v>
      </c>
      <c r="D156" s="208"/>
      <c r="E156" s="208"/>
      <c r="F156" s="257" t="s">
        <v>2960</v>
      </c>
      <c r="G156" s="208"/>
      <c r="H156" s="256" t="s">
        <v>2994</v>
      </c>
      <c r="I156" s="256" t="s">
        <v>2956</v>
      </c>
      <c r="J156" s="256">
        <v>50</v>
      </c>
      <c r="K156" s="252"/>
    </row>
    <row r="157" spans="2:11" customFormat="1" ht="15" customHeight="1">
      <c r="B157" s="231"/>
      <c r="C157" s="256" t="s">
        <v>2981</v>
      </c>
      <c r="D157" s="208"/>
      <c r="E157" s="208"/>
      <c r="F157" s="257" t="s">
        <v>2960</v>
      </c>
      <c r="G157" s="208"/>
      <c r="H157" s="256" t="s">
        <v>2994</v>
      </c>
      <c r="I157" s="256" t="s">
        <v>2956</v>
      </c>
      <c r="J157" s="256">
        <v>50</v>
      </c>
      <c r="K157" s="252"/>
    </row>
    <row r="158" spans="2:11" customFormat="1" ht="15" customHeight="1">
      <c r="B158" s="231"/>
      <c r="C158" s="256" t="s">
        <v>2979</v>
      </c>
      <c r="D158" s="208"/>
      <c r="E158" s="208"/>
      <c r="F158" s="257" t="s">
        <v>2960</v>
      </c>
      <c r="G158" s="208"/>
      <c r="H158" s="256" t="s">
        <v>2994</v>
      </c>
      <c r="I158" s="256" t="s">
        <v>2956</v>
      </c>
      <c r="J158" s="256">
        <v>50</v>
      </c>
      <c r="K158" s="252"/>
    </row>
    <row r="159" spans="2:11" customFormat="1" ht="15" customHeight="1">
      <c r="B159" s="231"/>
      <c r="C159" s="256" t="s">
        <v>108</v>
      </c>
      <c r="D159" s="208"/>
      <c r="E159" s="208"/>
      <c r="F159" s="257" t="s">
        <v>2954</v>
      </c>
      <c r="G159" s="208"/>
      <c r="H159" s="256" t="s">
        <v>3016</v>
      </c>
      <c r="I159" s="256" t="s">
        <v>2956</v>
      </c>
      <c r="J159" s="256" t="s">
        <v>3017</v>
      </c>
      <c r="K159" s="252"/>
    </row>
    <row r="160" spans="2:11" customFormat="1" ht="15" customHeight="1">
      <c r="B160" s="231"/>
      <c r="C160" s="256" t="s">
        <v>3018</v>
      </c>
      <c r="D160" s="208"/>
      <c r="E160" s="208"/>
      <c r="F160" s="257" t="s">
        <v>2954</v>
      </c>
      <c r="G160" s="208"/>
      <c r="H160" s="256" t="s">
        <v>3019</v>
      </c>
      <c r="I160" s="256" t="s">
        <v>2989</v>
      </c>
      <c r="J160" s="256"/>
      <c r="K160" s="252"/>
    </row>
    <row r="161" spans="2:11" customFormat="1" ht="15" customHeight="1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customFormat="1" ht="18.75" customHeight="1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customFormat="1" ht="18.75" customHeight="1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pans="2:11" customFormat="1" ht="7.5" customHeight="1">
      <c r="B164" s="197"/>
      <c r="C164" s="198"/>
      <c r="D164" s="198"/>
      <c r="E164" s="198"/>
      <c r="F164" s="198"/>
      <c r="G164" s="198"/>
      <c r="H164" s="198"/>
      <c r="I164" s="198"/>
      <c r="J164" s="198"/>
      <c r="K164" s="199"/>
    </row>
    <row r="165" spans="2:11" customFormat="1" ht="45" customHeight="1">
      <c r="B165" s="200"/>
      <c r="C165" s="324" t="s">
        <v>3020</v>
      </c>
      <c r="D165" s="324"/>
      <c r="E165" s="324"/>
      <c r="F165" s="324"/>
      <c r="G165" s="324"/>
      <c r="H165" s="324"/>
      <c r="I165" s="324"/>
      <c r="J165" s="324"/>
      <c r="K165" s="201"/>
    </row>
    <row r="166" spans="2:11" customFormat="1" ht="17.25" customHeight="1">
      <c r="B166" s="200"/>
      <c r="C166" s="221" t="s">
        <v>2948</v>
      </c>
      <c r="D166" s="221"/>
      <c r="E166" s="221"/>
      <c r="F166" s="221" t="s">
        <v>2949</v>
      </c>
      <c r="G166" s="261"/>
      <c r="H166" s="262" t="s">
        <v>64</v>
      </c>
      <c r="I166" s="262" t="s">
        <v>67</v>
      </c>
      <c r="J166" s="221" t="s">
        <v>2950</v>
      </c>
      <c r="K166" s="201"/>
    </row>
    <row r="167" spans="2:11" customFormat="1" ht="17.25" customHeight="1">
      <c r="B167" s="202"/>
      <c r="C167" s="223" t="s">
        <v>2951</v>
      </c>
      <c r="D167" s="223"/>
      <c r="E167" s="223"/>
      <c r="F167" s="224" t="s">
        <v>2952</v>
      </c>
      <c r="G167" s="263"/>
      <c r="H167" s="264"/>
      <c r="I167" s="264"/>
      <c r="J167" s="223" t="s">
        <v>2953</v>
      </c>
      <c r="K167" s="203"/>
    </row>
    <row r="168" spans="2:11" customFormat="1" ht="5.25" customHeight="1">
      <c r="B168" s="231"/>
      <c r="C168" s="226"/>
      <c r="D168" s="226"/>
      <c r="E168" s="226"/>
      <c r="F168" s="226"/>
      <c r="G168" s="227"/>
      <c r="H168" s="226"/>
      <c r="I168" s="226"/>
      <c r="J168" s="226"/>
      <c r="K168" s="252"/>
    </row>
    <row r="169" spans="2:11" customFormat="1" ht="15" customHeight="1">
      <c r="B169" s="231"/>
      <c r="C169" s="208" t="s">
        <v>2957</v>
      </c>
      <c r="D169" s="208"/>
      <c r="E169" s="208"/>
      <c r="F169" s="229" t="s">
        <v>2954</v>
      </c>
      <c r="G169" s="208"/>
      <c r="H169" s="208" t="s">
        <v>2994</v>
      </c>
      <c r="I169" s="208" t="s">
        <v>2956</v>
      </c>
      <c r="J169" s="208">
        <v>120</v>
      </c>
      <c r="K169" s="252"/>
    </row>
    <row r="170" spans="2:11" customFormat="1" ht="15" customHeight="1">
      <c r="B170" s="231"/>
      <c r="C170" s="208" t="s">
        <v>3003</v>
      </c>
      <c r="D170" s="208"/>
      <c r="E170" s="208"/>
      <c r="F170" s="229" t="s">
        <v>2954</v>
      </c>
      <c r="G170" s="208"/>
      <c r="H170" s="208" t="s">
        <v>3004</v>
      </c>
      <c r="I170" s="208" t="s">
        <v>2956</v>
      </c>
      <c r="J170" s="208" t="s">
        <v>3005</v>
      </c>
      <c r="K170" s="252"/>
    </row>
    <row r="171" spans="2:11" customFormat="1" ht="15" customHeight="1">
      <c r="B171" s="231"/>
      <c r="C171" s="208" t="s">
        <v>2902</v>
      </c>
      <c r="D171" s="208"/>
      <c r="E171" s="208"/>
      <c r="F171" s="229" t="s">
        <v>2954</v>
      </c>
      <c r="G171" s="208"/>
      <c r="H171" s="208" t="s">
        <v>3021</v>
      </c>
      <c r="I171" s="208" t="s">
        <v>2956</v>
      </c>
      <c r="J171" s="208" t="s">
        <v>3005</v>
      </c>
      <c r="K171" s="252"/>
    </row>
    <row r="172" spans="2:11" customFormat="1" ht="15" customHeight="1">
      <c r="B172" s="231"/>
      <c r="C172" s="208" t="s">
        <v>2959</v>
      </c>
      <c r="D172" s="208"/>
      <c r="E172" s="208"/>
      <c r="F172" s="229" t="s">
        <v>2960</v>
      </c>
      <c r="G172" s="208"/>
      <c r="H172" s="208" t="s">
        <v>3021</v>
      </c>
      <c r="I172" s="208" t="s">
        <v>2956</v>
      </c>
      <c r="J172" s="208">
        <v>50</v>
      </c>
      <c r="K172" s="252"/>
    </row>
    <row r="173" spans="2:11" customFormat="1" ht="15" customHeight="1">
      <c r="B173" s="231"/>
      <c r="C173" s="208" t="s">
        <v>2962</v>
      </c>
      <c r="D173" s="208"/>
      <c r="E173" s="208"/>
      <c r="F173" s="229" t="s">
        <v>2954</v>
      </c>
      <c r="G173" s="208"/>
      <c r="H173" s="208" t="s">
        <v>3021</v>
      </c>
      <c r="I173" s="208" t="s">
        <v>2964</v>
      </c>
      <c r="J173" s="208"/>
      <c r="K173" s="252"/>
    </row>
    <row r="174" spans="2:11" customFormat="1" ht="15" customHeight="1">
      <c r="B174" s="231"/>
      <c r="C174" s="208" t="s">
        <v>2973</v>
      </c>
      <c r="D174" s="208"/>
      <c r="E174" s="208"/>
      <c r="F174" s="229" t="s">
        <v>2960</v>
      </c>
      <c r="G174" s="208"/>
      <c r="H174" s="208" t="s">
        <v>3021</v>
      </c>
      <c r="I174" s="208" t="s">
        <v>2956</v>
      </c>
      <c r="J174" s="208">
        <v>50</v>
      </c>
      <c r="K174" s="252"/>
    </row>
    <row r="175" spans="2:11" customFormat="1" ht="15" customHeight="1">
      <c r="B175" s="231"/>
      <c r="C175" s="208" t="s">
        <v>2981</v>
      </c>
      <c r="D175" s="208"/>
      <c r="E175" s="208"/>
      <c r="F175" s="229" t="s">
        <v>2960</v>
      </c>
      <c r="G175" s="208"/>
      <c r="H175" s="208" t="s">
        <v>3021</v>
      </c>
      <c r="I175" s="208" t="s">
        <v>2956</v>
      </c>
      <c r="J175" s="208">
        <v>50</v>
      </c>
      <c r="K175" s="252"/>
    </row>
    <row r="176" spans="2:11" customFormat="1" ht="15" customHeight="1">
      <c r="B176" s="231"/>
      <c r="C176" s="208" t="s">
        <v>2979</v>
      </c>
      <c r="D176" s="208"/>
      <c r="E176" s="208"/>
      <c r="F176" s="229" t="s">
        <v>2960</v>
      </c>
      <c r="G176" s="208"/>
      <c r="H176" s="208" t="s">
        <v>3021</v>
      </c>
      <c r="I176" s="208" t="s">
        <v>2956</v>
      </c>
      <c r="J176" s="208">
        <v>50</v>
      </c>
      <c r="K176" s="252"/>
    </row>
    <row r="177" spans="2:11" customFormat="1" ht="15" customHeight="1">
      <c r="B177" s="231"/>
      <c r="C177" s="208" t="s">
        <v>132</v>
      </c>
      <c r="D177" s="208"/>
      <c r="E177" s="208"/>
      <c r="F177" s="229" t="s">
        <v>2954</v>
      </c>
      <c r="G177" s="208"/>
      <c r="H177" s="208" t="s">
        <v>3022</v>
      </c>
      <c r="I177" s="208" t="s">
        <v>3023</v>
      </c>
      <c r="J177" s="208"/>
      <c r="K177" s="252"/>
    </row>
    <row r="178" spans="2:11" customFormat="1" ht="15" customHeight="1">
      <c r="B178" s="231"/>
      <c r="C178" s="208" t="s">
        <v>67</v>
      </c>
      <c r="D178" s="208"/>
      <c r="E178" s="208"/>
      <c r="F178" s="229" t="s">
        <v>2954</v>
      </c>
      <c r="G178" s="208"/>
      <c r="H178" s="208" t="s">
        <v>3024</v>
      </c>
      <c r="I178" s="208" t="s">
        <v>3025</v>
      </c>
      <c r="J178" s="208">
        <v>1</v>
      </c>
      <c r="K178" s="252"/>
    </row>
    <row r="179" spans="2:11" customFormat="1" ht="15" customHeight="1">
      <c r="B179" s="231"/>
      <c r="C179" s="208" t="s">
        <v>63</v>
      </c>
      <c r="D179" s="208"/>
      <c r="E179" s="208"/>
      <c r="F179" s="229" t="s">
        <v>2954</v>
      </c>
      <c r="G179" s="208"/>
      <c r="H179" s="208" t="s">
        <v>3026</v>
      </c>
      <c r="I179" s="208" t="s">
        <v>2956</v>
      </c>
      <c r="J179" s="208">
        <v>20</v>
      </c>
      <c r="K179" s="252"/>
    </row>
    <row r="180" spans="2:11" customFormat="1" ht="15" customHeight="1">
      <c r="B180" s="231"/>
      <c r="C180" s="208" t="s">
        <v>64</v>
      </c>
      <c r="D180" s="208"/>
      <c r="E180" s="208"/>
      <c r="F180" s="229" t="s">
        <v>2954</v>
      </c>
      <c r="G180" s="208"/>
      <c r="H180" s="208" t="s">
        <v>3027</v>
      </c>
      <c r="I180" s="208" t="s">
        <v>2956</v>
      </c>
      <c r="J180" s="208">
        <v>255</v>
      </c>
      <c r="K180" s="252"/>
    </row>
    <row r="181" spans="2:11" customFormat="1" ht="15" customHeight="1">
      <c r="B181" s="231"/>
      <c r="C181" s="208" t="s">
        <v>133</v>
      </c>
      <c r="D181" s="208"/>
      <c r="E181" s="208"/>
      <c r="F181" s="229" t="s">
        <v>2954</v>
      </c>
      <c r="G181" s="208"/>
      <c r="H181" s="208" t="s">
        <v>2918</v>
      </c>
      <c r="I181" s="208" t="s">
        <v>2956</v>
      </c>
      <c r="J181" s="208">
        <v>10</v>
      </c>
      <c r="K181" s="252"/>
    </row>
    <row r="182" spans="2:11" customFormat="1" ht="15" customHeight="1">
      <c r="B182" s="231"/>
      <c r="C182" s="208" t="s">
        <v>134</v>
      </c>
      <c r="D182" s="208"/>
      <c r="E182" s="208"/>
      <c r="F182" s="229" t="s">
        <v>2954</v>
      </c>
      <c r="G182" s="208"/>
      <c r="H182" s="208" t="s">
        <v>3028</v>
      </c>
      <c r="I182" s="208" t="s">
        <v>2989</v>
      </c>
      <c r="J182" s="208"/>
      <c r="K182" s="252"/>
    </row>
    <row r="183" spans="2:11" customFormat="1" ht="15" customHeight="1">
      <c r="B183" s="231"/>
      <c r="C183" s="208" t="s">
        <v>3029</v>
      </c>
      <c r="D183" s="208"/>
      <c r="E183" s="208"/>
      <c r="F183" s="229" t="s">
        <v>2954</v>
      </c>
      <c r="G183" s="208"/>
      <c r="H183" s="208" t="s">
        <v>3030</v>
      </c>
      <c r="I183" s="208" t="s">
        <v>2989</v>
      </c>
      <c r="J183" s="208"/>
      <c r="K183" s="252"/>
    </row>
    <row r="184" spans="2:11" customFormat="1" ht="15" customHeight="1">
      <c r="B184" s="231"/>
      <c r="C184" s="208" t="s">
        <v>3018</v>
      </c>
      <c r="D184" s="208"/>
      <c r="E184" s="208"/>
      <c r="F184" s="229" t="s">
        <v>2954</v>
      </c>
      <c r="G184" s="208"/>
      <c r="H184" s="208" t="s">
        <v>3031</v>
      </c>
      <c r="I184" s="208" t="s">
        <v>2989</v>
      </c>
      <c r="J184" s="208"/>
      <c r="K184" s="252"/>
    </row>
    <row r="185" spans="2:11" customFormat="1" ht="15" customHeight="1">
      <c r="B185" s="231"/>
      <c r="C185" s="208" t="s">
        <v>136</v>
      </c>
      <c r="D185" s="208"/>
      <c r="E185" s="208"/>
      <c r="F185" s="229" t="s">
        <v>2960</v>
      </c>
      <c r="G185" s="208"/>
      <c r="H185" s="208" t="s">
        <v>3032</v>
      </c>
      <c r="I185" s="208" t="s">
        <v>2956</v>
      </c>
      <c r="J185" s="208">
        <v>50</v>
      </c>
      <c r="K185" s="252"/>
    </row>
    <row r="186" spans="2:11" customFormat="1" ht="15" customHeight="1">
      <c r="B186" s="231"/>
      <c r="C186" s="208" t="s">
        <v>3033</v>
      </c>
      <c r="D186" s="208"/>
      <c r="E186" s="208"/>
      <c r="F186" s="229" t="s">
        <v>2960</v>
      </c>
      <c r="G186" s="208"/>
      <c r="H186" s="208" t="s">
        <v>3034</v>
      </c>
      <c r="I186" s="208" t="s">
        <v>3035</v>
      </c>
      <c r="J186" s="208"/>
      <c r="K186" s="252"/>
    </row>
    <row r="187" spans="2:11" customFormat="1" ht="15" customHeight="1">
      <c r="B187" s="231"/>
      <c r="C187" s="208" t="s">
        <v>3036</v>
      </c>
      <c r="D187" s="208"/>
      <c r="E187" s="208"/>
      <c r="F187" s="229" t="s">
        <v>2960</v>
      </c>
      <c r="G187" s="208"/>
      <c r="H187" s="208" t="s">
        <v>3037</v>
      </c>
      <c r="I187" s="208" t="s">
        <v>3035</v>
      </c>
      <c r="J187" s="208"/>
      <c r="K187" s="252"/>
    </row>
    <row r="188" spans="2:11" customFormat="1" ht="15" customHeight="1">
      <c r="B188" s="231"/>
      <c r="C188" s="208" t="s">
        <v>3038</v>
      </c>
      <c r="D188" s="208"/>
      <c r="E188" s="208"/>
      <c r="F188" s="229" t="s">
        <v>2960</v>
      </c>
      <c r="G188" s="208"/>
      <c r="H188" s="208" t="s">
        <v>3039</v>
      </c>
      <c r="I188" s="208" t="s">
        <v>3035</v>
      </c>
      <c r="J188" s="208"/>
      <c r="K188" s="252"/>
    </row>
    <row r="189" spans="2:11" customFormat="1" ht="15" customHeight="1">
      <c r="B189" s="231"/>
      <c r="C189" s="265" t="s">
        <v>3040</v>
      </c>
      <c r="D189" s="208"/>
      <c r="E189" s="208"/>
      <c r="F189" s="229" t="s">
        <v>2960</v>
      </c>
      <c r="G189" s="208"/>
      <c r="H189" s="208" t="s">
        <v>3041</v>
      </c>
      <c r="I189" s="208" t="s">
        <v>3042</v>
      </c>
      <c r="J189" s="266" t="s">
        <v>3043</v>
      </c>
      <c r="K189" s="252"/>
    </row>
    <row r="190" spans="2:11" customFormat="1" ht="15" customHeight="1">
      <c r="B190" s="267"/>
      <c r="C190" s="268" t="s">
        <v>3044</v>
      </c>
      <c r="D190" s="269"/>
      <c r="E190" s="269"/>
      <c r="F190" s="270" t="s">
        <v>2960</v>
      </c>
      <c r="G190" s="269"/>
      <c r="H190" s="269" t="s">
        <v>3045</v>
      </c>
      <c r="I190" s="269" t="s">
        <v>3042</v>
      </c>
      <c r="J190" s="271" t="s">
        <v>3043</v>
      </c>
      <c r="K190" s="272"/>
    </row>
    <row r="191" spans="2:11" customFormat="1" ht="15" customHeight="1">
      <c r="B191" s="231"/>
      <c r="C191" s="265" t="s">
        <v>52</v>
      </c>
      <c r="D191" s="208"/>
      <c r="E191" s="208"/>
      <c r="F191" s="229" t="s">
        <v>2954</v>
      </c>
      <c r="G191" s="208"/>
      <c r="H191" s="205" t="s">
        <v>3046</v>
      </c>
      <c r="I191" s="208" t="s">
        <v>3047</v>
      </c>
      <c r="J191" s="208"/>
      <c r="K191" s="252"/>
    </row>
    <row r="192" spans="2:11" customFormat="1" ht="15" customHeight="1">
      <c r="B192" s="231"/>
      <c r="C192" s="265" t="s">
        <v>3048</v>
      </c>
      <c r="D192" s="208"/>
      <c r="E192" s="208"/>
      <c r="F192" s="229" t="s">
        <v>2954</v>
      </c>
      <c r="G192" s="208"/>
      <c r="H192" s="208" t="s">
        <v>3049</v>
      </c>
      <c r="I192" s="208" t="s">
        <v>2989</v>
      </c>
      <c r="J192" s="208"/>
      <c r="K192" s="252"/>
    </row>
    <row r="193" spans="2:11" customFormat="1" ht="15" customHeight="1">
      <c r="B193" s="231"/>
      <c r="C193" s="265" t="s">
        <v>3050</v>
      </c>
      <c r="D193" s="208"/>
      <c r="E193" s="208"/>
      <c r="F193" s="229" t="s">
        <v>2954</v>
      </c>
      <c r="G193" s="208"/>
      <c r="H193" s="208" t="s">
        <v>3051</v>
      </c>
      <c r="I193" s="208" t="s">
        <v>2989</v>
      </c>
      <c r="J193" s="208"/>
      <c r="K193" s="252"/>
    </row>
    <row r="194" spans="2:11" customFormat="1" ht="15" customHeight="1">
      <c r="B194" s="231"/>
      <c r="C194" s="265" t="s">
        <v>3052</v>
      </c>
      <c r="D194" s="208"/>
      <c r="E194" s="208"/>
      <c r="F194" s="229" t="s">
        <v>2960</v>
      </c>
      <c r="G194" s="208"/>
      <c r="H194" s="208" t="s">
        <v>3053</v>
      </c>
      <c r="I194" s="208" t="s">
        <v>2989</v>
      </c>
      <c r="J194" s="208"/>
      <c r="K194" s="252"/>
    </row>
    <row r="195" spans="2:11" customFormat="1" ht="15" customHeight="1">
      <c r="B195" s="258"/>
      <c r="C195" s="273"/>
      <c r="D195" s="238"/>
      <c r="E195" s="238"/>
      <c r="F195" s="238"/>
      <c r="G195" s="238"/>
      <c r="H195" s="238"/>
      <c r="I195" s="238"/>
      <c r="J195" s="238"/>
      <c r="K195" s="259"/>
    </row>
    <row r="196" spans="2:11" customFormat="1" ht="18.75" customHeight="1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customFormat="1" ht="18.75" customHeight="1">
      <c r="B197" s="240"/>
      <c r="C197" s="250"/>
      <c r="D197" s="250"/>
      <c r="E197" s="250"/>
      <c r="F197" s="260"/>
      <c r="G197" s="250"/>
      <c r="H197" s="250"/>
      <c r="I197" s="250"/>
      <c r="J197" s="250"/>
      <c r="K197" s="240"/>
    </row>
    <row r="198" spans="2:11" customFormat="1" ht="18.75" customHeight="1">
      <c r="B198" s="215"/>
      <c r="C198" s="215"/>
      <c r="D198" s="215"/>
      <c r="E198" s="215"/>
      <c r="F198" s="215"/>
      <c r="G198" s="215"/>
      <c r="H198" s="215"/>
      <c r="I198" s="215"/>
      <c r="J198" s="215"/>
      <c r="K198" s="215"/>
    </row>
    <row r="199" spans="2:11" customFormat="1" ht="13.5">
      <c r="B199" s="197"/>
      <c r="C199" s="198"/>
      <c r="D199" s="198"/>
      <c r="E199" s="198"/>
      <c r="F199" s="198"/>
      <c r="G199" s="198"/>
      <c r="H199" s="198"/>
      <c r="I199" s="198"/>
      <c r="J199" s="198"/>
      <c r="K199" s="199"/>
    </row>
    <row r="200" spans="2:11" customFormat="1" ht="21">
      <c r="B200" s="200"/>
      <c r="C200" s="324" t="s">
        <v>3054</v>
      </c>
      <c r="D200" s="324"/>
      <c r="E200" s="324"/>
      <c r="F200" s="324"/>
      <c r="G200" s="324"/>
      <c r="H200" s="324"/>
      <c r="I200" s="324"/>
      <c r="J200" s="324"/>
      <c r="K200" s="201"/>
    </row>
    <row r="201" spans="2:11" customFormat="1" ht="25.5" customHeight="1">
      <c r="B201" s="200"/>
      <c r="C201" s="274" t="s">
        <v>3055</v>
      </c>
      <c r="D201" s="274"/>
      <c r="E201" s="274"/>
      <c r="F201" s="274" t="s">
        <v>3056</v>
      </c>
      <c r="G201" s="275"/>
      <c r="H201" s="327" t="s">
        <v>3057</v>
      </c>
      <c r="I201" s="327"/>
      <c r="J201" s="327"/>
      <c r="K201" s="201"/>
    </row>
    <row r="202" spans="2:11" customFormat="1" ht="5.25" customHeight="1">
      <c r="B202" s="231"/>
      <c r="C202" s="226"/>
      <c r="D202" s="226"/>
      <c r="E202" s="226"/>
      <c r="F202" s="226"/>
      <c r="G202" s="250"/>
      <c r="H202" s="226"/>
      <c r="I202" s="226"/>
      <c r="J202" s="226"/>
      <c r="K202" s="252"/>
    </row>
    <row r="203" spans="2:11" customFormat="1" ht="15" customHeight="1">
      <c r="B203" s="231"/>
      <c r="C203" s="208" t="s">
        <v>3047</v>
      </c>
      <c r="D203" s="208"/>
      <c r="E203" s="208"/>
      <c r="F203" s="229" t="s">
        <v>53</v>
      </c>
      <c r="G203" s="208"/>
      <c r="H203" s="328" t="s">
        <v>3058</v>
      </c>
      <c r="I203" s="328"/>
      <c r="J203" s="328"/>
      <c r="K203" s="252"/>
    </row>
    <row r="204" spans="2:11" customFormat="1" ht="15" customHeight="1">
      <c r="B204" s="231"/>
      <c r="C204" s="208"/>
      <c r="D204" s="208"/>
      <c r="E204" s="208"/>
      <c r="F204" s="229" t="s">
        <v>54</v>
      </c>
      <c r="G204" s="208"/>
      <c r="H204" s="328" t="s">
        <v>3059</v>
      </c>
      <c r="I204" s="328"/>
      <c r="J204" s="328"/>
      <c r="K204" s="252"/>
    </row>
    <row r="205" spans="2:11" customFormat="1" ht="15" customHeight="1">
      <c r="B205" s="231"/>
      <c r="C205" s="208"/>
      <c r="D205" s="208"/>
      <c r="E205" s="208"/>
      <c r="F205" s="229" t="s">
        <v>57</v>
      </c>
      <c r="G205" s="208"/>
      <c r="H205" s="328" t="s">
        <v>3060</v>
      </c>
      <c r="I205" s="328"/>
      <c r="J205" s="328"/>
      <c r="K205" s="252"/>
    </row>
    <row r="206" spans="2:11" customFormat="1" ht="15" customHeight="1">
      <c r="B206" s="231"/>
      <c r="C206" s="208"/>
      <c r="D206" s="208"/>
      <c r="E206" s="208"/>
      <c r="F206" s="229" t="s">
        <v>55</v>
      </c>
      <c r="G206" s="208"/>
      <c r="H206" s="328" t="s">
        <v>3061</v>
      </c>
      <c r="I206" s="328"/>
      <c r="J206" s="328"/>
      <c r="K206" s="252"/>
    </row>
    <row r="207" spans="2:11" customFormat="1" ht="15" customHeight="1">
      <c r="B207" s="231"/>
      <c r="C207" s="208"/>
      <c r="D207" s="208"/>
      <c r="E207" s="208"/>
      <c r="F207" s="229" t="s">
        <v>56</v>
      </c>
      <c r="G207" s="208"/>
      <c r="H207" s="328" t="s">
        <v>3062</v>
      </c>
      <c r="I207" s="328"/>
      <c r="J207" s="328"/>
      <c r="K207" s="252"/>
    </row>
    <row r="208" spans="2:11" customFormat="1" ht="15" customHeight="1">
      <c r="B208" s="231"/>
      <c r="C208" s="208"/>
      <c r="D208" s="208"/>
      <c r="E208" s="208"/>
      <c r="F208" s="229"/>
      <c r="G208" s="208"/>
      <c r="H208" s="208"/>
      <c r="I208" s="208"/>
      <c r="J208" s="208"/>
      <c r="K208" s="252"/>
    </row>
    <row r="209" spans="2:11" customFormat="1" ht="15" customHeight="1">
      <c r="B209" s="231"/>
      <c r="C209" s="208" t="s">
        <v>3001</v>
      </c>
      <c r="D209" s="208"/>
      <c r="E209" s="208"/>
      <c r="F209" s="229" t="s">
        <v>89</v>
      </c>
      <c r="G209" s="208"/>
      <c r="H209" s="328" t="s">
        <v>3063</v>
      </c>
      <c r="I209" s="328"/>
      <c r="J209" s="328"/>
      <c r="K209" s="252"/>
    </row>
    <row r="210" spans="2:11" customFormat="1" ht="15" customHeight="1">
      <c r="B210" s="231"/>
      <c r="C210" s="208"/>
      <c r="D210" s="208"/>
      <c r="E210" s="208"/>
      <c r="F210" s="229" t="s">
        <v>2896</v>
      </c>
      <c r="G210" s="208"/>
      <c r="H210" s="328" t="s">
        <v>2897</v>
      </c>
      <c r="I210" s="328"/>
      <c r="J210" s="328"/>
      <c r="K210" s="252"/>
    </row>
    <row r="211" spans="2:11" customFormat="1" ht="15" customHeight="1">
      <c r="B211" s="231"/>
      <c r="C211" s="208"/>
      <c r="D211" s="208"/>
      <c r="E211" s="208"/>
      <c r="F211" s="229" t="s">
        <v>2894</v>
      </c>
      <c r="G211" s="208"/>
      <c r="H211" s="328" t="s">
        <v>3064</v>
      </c>
      <c r="I211" s="328"/>
      <c r="J211" s="328"/>
      <c r="K211" s="252"/>
    </row>
    <row r="212" spans="2:11" customFormat="1" ht="15" customHeight="1">
      <c r="B212" s="276"/>
      <c r="C212" s="208"/>
      <c r="D212" s="208"/>
      <c r="E212" s="208"/>
      <c r="F212" s="229" t="s">
        <v>2898</v>
      </c>
      <c r="G212" s="265"/>
      <c r="H212" s="329" t="s">
        <v>2899</v>
      </c>
      <c r="I212" s="329"/>
      <c r="J212" s="329"/>
      <c r="K212" s="277"/>
    </row>
    <row r="213" spans="2:11" customFormat="1" ht="15" customHeight="1">
      <c r="B213" s="276"/>
      <c r="C213" s="208"/>
      <c r="D213" s="208"/>
      <c r="E213" s="208"/>
      <c r="F213" s="229" t="s">
        <v>2900</v>
      </c>
      <c r="G213" s="265"/>
      <c r="H213" s="329" t="s">
        <v>2864</v>
      </c>
      <c r="I213" s="329"/>
      <c r="J213" s="329"/>
      <c r="K213" s="277"/>
    </row>
    <row r="214" spans="2:11" customFormat="1" ht="15" customHeight="1">
      <c r="B214" s="276"/>
      <c r="C214" s="208"/>
      <c r="D214" s="208"/>
      <c r="E214" s="208"/>
      <c r="F214" s="229"/>
      <c r="G214" s="265"/>
      <c r="H214" s="256"/>
      <c r="I214" s="256"/>
      <c r="J214" s="256"/>
      <c r="K214" s="277"/>
    </row>
    <row r="215" spans="2:11" customFormat="1" ht="15" customHeight="1">
      <c r="B215" s="276"/>
      <c r="C215" s="208" t="s">
        <v>3025</v>
      </c>
      <c r="D215" s="208"/>
      <c r="E215" s="208"/>
      <c r="F215" s="229">
        <v>1</v>
      </c>
      <c r="G215" s="265"/>
      <c r="H215" s="329" t="s">
        <v>3065</v>
      </c>
      <c r="I215" s="329"/>
      <c r="J215" s="329"/>
      <c r="K215" s="277"/>
    </row>
    <row r="216" spans="2:11" customFormat="1" ht="15" customHeight="1">
      <c r="B216" s="276"/>
      <c r="C216" s="208"/>
      <c r="D216" s="208"/>
      <c r="E216" s="208"/>
      <c r="F216" s="229">
        <v>2</v>
      </c>
      <c r="G216" s="265"/>
      <c r="H216" s="329" t="s">
        <v>3066</v>
      </c>
      <c r="I216" s="329"/>
      <c r="J216" s="329"/>
      <c r="K216" s="277"/>
    </row>
    <row r="217" spans="2:11" customFormat="1" ht="15" customHeight="1">
      <c r="B217" s="276"/>
      <c r="C217" s="208"/>
      <c r="D217" s="208"/>
      <c r="E217" s="208"/>
      <c r="F217" s="229">
        <v>3</v>
      </c>
      <c r="G217" s="265"/>
      <c r="H217" s="329" t="s">
        <v>3067</v>
      </c>
      <c r="I217" s="329"/>
      <c r="J217" s="329"/>
      <c r="K217" s="277"/>
    </row>
    <row r="218" spans="2:11" customFormat="1" ht="15" customHeight="1">
      <c r="B218" s="276"/>
      <c r="C218" s="208"/>
      <c r="D218" s="208"/>
      <c r="E218" s="208"/>
      <c r="F218" s="229">
        <v>4</v>
      </c>
      <c r="G218" s="265"/>
      <c r="H218" s="329" t="s">
        <v>3068</v>
      </c>
      <c r="I218" s="329"/>
      <c r="J218" s="329"/>
      <c r="K218" s="277"/>
    </row>
    <row r="219" spans="2:11" customFormat="1" ht="12.75" customHeight="1">
      <c r="B219" s="278"/>
      <c r="C219" s="279"/>
      <c r="D219" s="279"/>
      <c r="E219" s="279"/>
      <c r="F219" s="279"/>
      <c r="G219" s="279"/>
      <c r="H219" s="279"/>
      <c r="I219" s="279"/>
      <c r="J219" s="279"/>
      <c r="K219" s="28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BP - Bourací práce</vt:lpstr>
      <vt:lpstr>STA - Stavební práce</vt:lpstr>
      <vt:lpstr>ELE - Elektroinstalace</vt:lpstr>
      <vt:lpstr>VZT - Vzduchotechnika</vt:lpstr>
      <vt:lpstr>VRN - Vedlejší rozpočtové...</vt:lpstr>
      <vt:lpstr>Pokyny pro vyplnění</vt:lpstr>
      <vt:lpstr>'BP - Bourací práce'!Názvy_tisku</vt:lpstr>
      <vt:lpstr>'ELE - Elektroinstalace'!Názvy_tisku</vt:lpstr>
      <vt:lpstr>'Rekapitulace stavby'!Názvy_tisku</vt:lpstr>
      <vt:lpstr>'STA - Stavební práce'!Názvy_tisku</vt:lpstr>
      <vt:lpstr>'VRN - Vedlejší rozpočtové...'!Názvy_tisku</vt:lpstr>
      <vt:lpstr>'VZT - Vzduchotechnika'!Názvy_tisku</vt:lpstr>
      <vt:lpstr>'BP - Bourací práce'!Oblast_tisku</vt:lpstr>
      <vt:lpstr>'ELE - Elektroinstalace'!Oblast_tisku</vt:lpstr>
      <vt:lpstr>'Pokyny pro vyplnění'!Oblast_tisku</vt:lpstr>
      <vt:lpstr>'Rekapitulace stavby'!Oblast_tisku</vt:lpstr>
      <vt:lpstr>'STA - Stavební práce'!Oblast_tisku</vt:lpstr>
      <vt:lpstr>'VRN - Vedlejší rozpočtové...'!Oblast_tisku</vt:lpstr>
      <vt:lpstr>'VZT - Vzduchotechnika'!Oblast_tisku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vaclav</cp:lastModifiedBy>
  <dcterms:created xsi:type="dcterms:W3CDTF">2025-01-22T22:51:00Z</dcterms:created>
  <dcterms:modified xsi:type="dcterms:W3CDTF">2025-01-23T09:18:59Z</dcterms:modified>
</cp:coreProperties>
</file>